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<sst xmlns="http://schemas.openxmlformats.org/spreadsheetml/2006/main" count="94" uniqueCount="78">
  <si>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</si>
  <si>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</si>
  <si>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</si>
  <si>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</si>
  <si>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</si>
  <si>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</si>
  <si>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</si>
  <si>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</si>
  <si>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</si>
  <si>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</si>
  <si>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</si>
  <si>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</si>
  <si>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</si>
  <si>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</si>
  <si>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</si>
  <si>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</si>
  <si>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</si>
  <si>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</si>
  <si>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</si>
  <si>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</si>
  <si>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</si>
  <si>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</si>
  <si>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</si>
  <si>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</si>
  <si>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</si>
  <si>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</si>
  <si>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</si>
  <si>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</si>
  <si>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</si>
  <si>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</si>
  <si>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</si>
  <si>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</si>
  <si>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</si>
  <si>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</si>
  <si>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</si>
  <si>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</si>
  <si>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</si>
  <si>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</si>
  <si>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</si>
  <si>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</si>
  <si>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</si>
  <si>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</si>
  <si>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</si>
  <si>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</si>
  <si>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</si>
  <si>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</si>
  <si>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</si>
  <si>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</si>
  <si>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</si>
  <si>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</si>
  <si>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</si>
  <si>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</si>
  <si>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</si>
  <si>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</si>
  <si>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</si>
  <si>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</si>
  <si>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</si>
  <si>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</si>
  <si>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</si>
  <si>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</si>
  <si>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</si>
  <si>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</si>
  <si>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</si>
  <si>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</si>
  <si>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</si>
  <si>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</si>
  <si>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</si>
  <si>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</si>
  <si>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</si>
  <si>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</si>
  <si>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</si>
  <si>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</si>
  <si>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IV квартал 2011</t>
  </si>
  <si>
    <t>I квартал 2012</t>
  </si>
  <si>
    <t>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</si>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</sst>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проблемные показатели"/>
      <sheetName val="источники"/>
    </sheetNames>
    <sheetDataSet>
      <sheetData sheetId="1">
        <row r="93">
          <cell r="K93" t="str">
            <v>7715,16</v>
          </cell>
          <cell r="S93">
            <v>7683.8</v>
          </cell>
        </row>
        <row r="105">
          <cell r="K105" t="str">
            <v>392,57</v>
          </cell>
          <cell r="S105">
            <v>393.34</v>
          </cell>
        </row>
        <row r="141">
          <cell r="K141" t="str">
            <v>853,83</v>
          </cell>
          <cell r="S141">
            <v>837.96</v>
          </cell>
        </row>
        <row r="169">
          <cell r="K169" t="str">
            <v>4241,59</v>
          </cell>
          <cell r="S169">
            <v>4221.22</v>
          </cell>
        </row>
      </sheetData>
      <sheetData sheetId="2">
        <row r="33">
          <cell r="I33" t="str">
            <v>7320,64</v>
          </cell>
          <cell r="L33">
            <v>7290.02</v>
          </cell>
        </row>
        <row r="110">
          <cell r="I110" t="str">
            <v>5798,85</v>
          </cell>
          <cell r="L110">
            <v>5779.42</v>
          </cell>
        </row>
        <row r="167">
          <cell r="I167" t="str">
            <v>3446,51</v>
          </cell>
          <cell r="L167">
            <v>3439.32</v>
          </cell>
        </row>
      </sheetData>
      <sheetData sheetId="3">
        <row r="2">
          <cell r="G2" t="str">
            <v>13485,97</v>
          </cell>
          <cell r="H2">
            <v>13413.536900736024</v>
          </cell>
        </row>
        <row r="5">
          <cell r="G5" t="str">
            <v>8870,16</v>
          </cell>
          <cell r="H5">
            <v>8949.903641445277</v>
          </cell>
        </row>
        <row r="6">
          <cell r="G6" t="str">
            <v>1494,56</v>
          </cell>
          <cell r="H6">
            <v>1474.797710676929</v>
          </cell>
        </row>
        <row r="8">
          <cell r="G8" t="str">
            <v>1464,71</v>
          </cell>
          <cell r="H8">
            <v>1453.0853174603176</v>
          </cell>
        </row>
        <row r="10">
          <cell r="G10" t="str">
            <v>1447,15</v>
          </cell>
          <cell r="H10">
            <v>1433.3184766998468</v>
          </cell>
        </row>
        <row r="15">
          <cell r="G15" t="str">
            <v>2128,25</v>
          </cell>
          <cell r="H15">
            <v>2107.9921950059925</v>
          </cell>
        </row>
        <row r="16">
          <cell r="G16" t="str">
            <v>1783,37</v>
          </cell>
          <cell r="H16">
            <v>1780.5033895428362</v>
          </cell>
        </row>
        <row r="17">
          <cell r="G17" t="str">
            <v>18558</v>
          </cell>
          <cell r="H17">
            <v>18345.01438301322</v>
          </cell>
        </row>
        <row r="32">
          <cell r="B32">
            <v>3076.19</v>
          </cell>
          <cell r="I32">
            <v>3076.59</v>
          </cell>
        </row>
      </sheetData>
      <sheetData sheetId="4">
        <row r="3">
          <cell r="D3">
            <v>41173</v>
          </cell>
          <cell r="L3" t="str">
            <v>524,5</v>
          </cell>
        </row>
        <row r="4">
          <cell r="D4">
            <v>41166</v>
          </cell>
          <cell r="L4" t="str">
            <v>522,8</v>
          </cell>
        </row>
        <row r="5">
          <cell r="D5">
            <v>41159</v>
          </cell>
          <cell r="L5" t="str">
            <v>517,2</v>
          </cell>
        </row>
      </sheetData>
      <sheetData sheetId="5">
        <row r="8">
          <cell r="C8">
            <v>6.68</v>
          </cell>
          <cell r="D8">
            <v>6.68</v>
          </cell>
          <cell r="E8">
            <v>7.47</v>
          </cell>
          <cell r="F8">
            <v>7.47</v>
          </cell>
        </row>
      </sheetData>
      <sheetData sheetId="6">
        <row r="7">
          <cell r="L7">
            <v>31.2221</v>
          </cell>
          <cell r="Q7">
            <v>31.1951</v>
          </cell>
        </row>
        <row r="9">
          <cell r="L9">
            <v>40.1735</v>
          </cell>
          <cell r="Q9">
            <v>40.2074</v>
          </cell>
        </row>
      </sheetData>
      <sheetData sheetId="7">
        <row r="81">
          <cell r="K81" t="str">
            <v>92,260</v>
          </cell>
          <cell r="N81">
            <v>91.85000000000001</v>
          </cell>
        </row>
        <row r="88">
          <cell r="K88" t="str">
            <v>709,750</v>
          </cell>
          <cell r="N88">
            <v>716.25</v>
          </cell>
        </row>
        <row r="89">
          <cell r="K89" t="str">
            <v>71,700</v>
          </cell>
          <cell r="N89">
            <v>71.53</v>
          </cell>
        </row>
      </sheetData>
      <sheetData sheetId="8">
        <row r="22">
          <cell r="P22">
            <v>41133</v>
          </cell>
          <cell r="Q22">
            <v>24573.5</v>
          </cell>
        </row>
        <row r="23">
          <cell r="P23">
            <v>41102</v>
          </cell>
          <cell r="Q23">
            <v>24564.3</v>
          </cell>
        </row>
        <row r="24">
          <cell r="P24">
            <v>41071</v>
          </cell>
          <cell r="Q24">
            <v>24679.2</v>
          </cell>
        </row>
      </sheetData>
      <sheetData sheetId="9">
        <row r="4">
          <cell r="J4" t="str">
            <v>1106,2</v>
          </cell>
        </row>
        <row r="5">
          <cell r="J5" t="str">
            <v>1047,7</v>
          </cell>
        </row>
        <row r="6">
          <cell r="J6" t="str">
            <v>1117,6</v>
          </cell>
        </row>
        <row r="28">
          <cell r="J28" t="str">
            <v>859,4</v>
          </cell>
        </row>
        <row r="29">
          <cell r="J29" t="str">
            <v>1012,5</v>
          </cell>
        </row>
        <row r="30">
          <cell r="J30" t="str">
            <v>990,2</v>
          </cell>
        </row>
      </sheetData>
      <sheetData sheetId="10">
        <row r="35">
          <cell r="B35">
            <v>101.9</v>
          </cell>
        </row>
        <row r="37">
          <cell r="B37">
            <v>103.1</v>
          </cell>
        </row>
        <row r="38">
          <cell r="B38">
            <v>103.4</v>
          </cell>
        </row>
        <row r="39">
          <cell r="B39">
            <v>102.1</v>
          </cell>
        </row>
      </sheetData>
      <sheetData sheetId="11">
        <row r="5">
          <cell r="BD5">
            <v>684.5</v>
          </cell>
          <cell r="BE5">
            <v>669.4</v>
          </cell>
          <cell r="BF5">
            <v>462.3</v>
          </cell>
          <cell r="BG5">
            <v>468.4</v>
          </cell>
        </row>
      </sheetData>
      <sheetData sheetId="12">
        <row r="5">
          <cell r="C5">
            <v>8292.73</v>
          </cell>
          <cell r="G5">
            <v>60239.79</v>
          </cell>
          <cell r="K5">
            <v>18644.05</v>
          </cell>
        </row>
        <row r="10">
          <cell r="C10">
            <v>8254.15</v>
          </cell>
          <cell r="G10">
            <v>60478.05</v>
          </cell>
          <cell r="K10">
            <v>18632.17</v>
          </cell>
        </row>
        <row r="21">
          <cell r="G21">
            <v>870.7333</v>
          </cell>
        </row>
        <row r="23">
          <cell r="C23">
            <v>110.179</v>
          </cell>
          <cell r="J23">
            <v>20.22</v>
          </cell>
        </row>
        <row r="26">
          <cell r="G26">
            <v>869.2</v>
          </cell>
        </row>
        <row r="28">
          <cell r="C28">
            <v>110.04</v>
          </cell>
          <cell r="J28">
            <v>20.72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9" customWidth="1"/>
    <col min="2" max="2" width="18.57421875" style="59" customWidth="1"/>
    <col min="3" max="3" width="19.421875" style="60" bestFit="1" customWidth="1"/>
    <col min="4" max="6" width="20.140625" style="60" bestFit="1" customWidth="1"/>
    <col min="7" max="7" width="14.421875" style="61" customWidth="1"/>
    <col min="8" max="8" width="12.140625" style="61" customWidth="1"/>
    <col min="9" max="9" width="15.00390625" style="61" customWidth="1"/>
    <col min="10" max="10" width="12.7109375" style="61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41180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41153</v>
      </c>
      <c r="E4" s="14">
        <f>IF(J4=2,F4-3,F4-1)</f>
        <v>41179</v>
      </c>
      <c r="F4" s="14">
        <f>I1</f>
        <v>41180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1437.37</v>
      </c>
      <c r="E6" s="19">
        <f>'[1]инд-обновл'!H8</f>
        <v>1453.0853174603176</v>
      </c>
      <c r="F6" s="19" t="str">
        <f>'[1]инд-обновл'!G8</f>
        <v>1464,71</v>
      </c>
      <c r="G6" s="21">
        <f>IF(ISERROR(F6/E6-1),"н/д",F6/E6-1)</f>
        <v>0.008000000000000007</v>
      </c>
      <c r="H6" s="21">
        <f>IF(ISERROR(F6/D6-1),"н/д",F6/D6-1)</f>
        <v>0.01902085058127012</v>
      </c>
      <c r="I6" s="21">
        <f>IF(ISERROR(F6/C6-1),"н/д",F6/C6-1)</f>
        <v>0.02413438681793645</v>
      </c>
      <c r="J6" s="21">
        <f>IF(ISERROR(F6/B6-1),"н/д",F6/B6-1)</f>
        <v>-0.1724802259887005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1400.78</v>
      </c>
      <c r="E7" s="19">
        <f>'[1]инд-обновл'!H6</f>
        <v>1474.797710676929</v>
      </c>
      <c r="F7" s="19" t="str">
        <f>'[1]инд-обновл'!G6</f>
        <v>1494,56</v>
      </c>
      <c r="G7" s="21">
        <f>IF(ISERROR(F7/E7-1),"н/д",F7/E7-1)</f>
        <v>0.013400000000000079</v>
      </c>
      <c r="H7" s="21">
        <f>IF(ISERROR(F7/D7-1),"н/д",F7/D7-1)</f>
        <v>0.06694841445480382</v>
      </c>
      <c r="I7" s="21">
        <f>IF(ISERROR(F7/C7-1),"н/д",F7/C7-1)</f>
        <v>0.031900106266432804</v>
      </c>
      <c r="J7" s="21">
        <f>IF(ISERROR(F7/B7-1),"н/д",F7/B7-1)</f>
        <v>-0.10398081534772186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0">
        <v>13090.84</v>
      </c>
      <c r="E9" s="26">
        <f>'[1]инд-обновл'!H2</f>
        <v>13413.536900736024</v>
      </c>
      <c r="F9" s="26" t="str">
        <f>'[1]инд-обновл'!G2</f>
        <v>13485,97</v>
      </c>
      <c r="G9" s="21">
        <f aca="true" t="shared" si="0" ref="G9:G15">IF(ISERROR(F9/E9-1),"н/д",F9/E9-1)</f>
        <v>0.005400000000000071</v>
      </c>
      <c r="H9" s="21">
        <f>IF(ISERROR(F9/D9-1),"н/д",F9/D9-1)</f>
        <v>0.030183700969532934</v>
      </c>
      <c r="I9" s="21">
        <f>IF(ISERROR(F9/C9-1),"н/д",F9/C9-1)</f>
        <v>0.09110353123494574</v>
      </c>
      <c r="J9" s="21">
        <f aca="true" t="shared" si="1" ref="J9:J15">IF(ISERROR(F9/B9-1),"н/д",F9/B9-1)</f>
        <v>0.15511520342612406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3076.19</v>
      </c>
      <c r="E10" s="26">
        <f>'[1]инд-обновл'!I32</f>
        <v>3076.59</v>
      </c>
      <c r="F10" s="26">
        <f>'[1]инд-обновл'!B32</f>
        <v>3076.19</v>
      </c>
      <c r="G10" s="21">
        <f t="shared" si="0"/>
        <v>-0.00013001407402357668</v>
      </c>
      <c r="H10" s="21">
        <f aca="true" t="shared" si="2" ref="H10:H15">IF(ISERROR(F10/D10-1),"н/д",F10/D10-1)</f>
        <v>0</v>
      </c>
      <c r="I10" s="21">
        <f aca="true" t="shared" si="3" ref="I10:I15">IF(ISERROR(F10/C10-1),"н/д",F10/C10-1)</f>
        <v>0.15031871028484334</v>
      </c>
      <c r="J10" s="21">
        <f t="shared" si="1"/>
        <v>0.13806511283758782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0">
        <v>1406.58</v>
      </c>
      <c r="E11" s="25">
        <f>'[1]инд-обновл'!H10</f>
        <v>1433.3184766998468</v>
      </c>
      <c r="F11" s="25" t="str">
        <f>'[1]инд-обновл'!G10</f>
        <v>1447,15</v>
      </c>
      <c r="G11" s="21">
        <f t="shared" si="0"/>
        <v>0.009649999999999936</v>
      </c>
      <c r="H11" s="21">
        <f>IF(ISERROR(F11/D11-1),"н/д",F11/D11-1)</f>
        <v>0.02884300928493233</v>
      </c>
      <c r="I11" s="21">
        <f t="shared" si="3"/>
        <v>0.1325217139064574</v>
      </c>
      <c r="J11" s="21">
        <f t="shared" si="1"/>
        <v>0.13769654088050332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0">
        <v>3423.51</v>
      </c>
      <c r="E12" s="25">
        <f>'[1]евр-индексы'!L167</f>
        <v>3439.32</v>
      </c>
      <c r="F12" s="25" t="str">
        <f>'[1]евр-индексы'!I167</f>
        <v>3446,51</v>
      </c>
      <c r="G12" s="21">
        <f t="shared" si="0"/>
        <v>0.0020905295232778176</v>
      </c>
      <c r="H12" s="21">
        <f t="shared" si="2"/>
        <v>0.006718251151595966</v>
      </c>
      <c r="I12" s="21">
        <f t="shared" si="3"/>
        <v>0.09853826146824085</v>
      </c>
      <c r="J12" s="21">
        <f t="shared" si="1"/>
        <v>-0.09350078905839021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0">
        <v>6993.08</v>
      </c>
      <c r="E13" s="26">
        <f>'[1]евр-индексы'!L33</f>
        <v>7290.02</v>
      </c>
      <c r="F13" s="26" t="str">
        <f>'[1]евр-индексы'!I33</f>
        <v>7320,64</v>
      </c>
      <c r="G13" s="21">
        <f t="shared" si="0"/>
        <v>0.004200262825067691</v>
      </c>
      <c r="H13" s="21">
        <f t="shared" si="2"/>
        <v>0.04684059098423021</v>
      </c>
      <c r="I13" s="21">
        <f t="shared" si="3"/>
        <v>0.2084411811314777</v>
      </c>
      <c r="J13" s="21">
        <f t="shared" si="1"/>
        <v>0.035451202263083514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0">
        <v>5732.32</v>
      </c>
      <c r="E14" s="25">
        <f>'[1]евр-индексы'!L110</f>
        <v>5779.42</v>
      </c>
      <c r="F14" s="25" t="str">
        <f>'[1]евр-индексы'!I110</f>
        <v>5798,85</v>
      </c>
      <c r="G14" s="21">
        <f t="shared" si="0"/>
        <v>0.003361929051704182</v>
      </c>
      <c r="H14" s="21">
        <f t="shared" si="2"/>
        <v>0.01160612108186565</v>
      </c>
      <c r="I14" s="21">
        <f t="shared" si="3"/>
        <v>0.02640326531768178</v>
      </c>
      <c r="J14" s="21">
        <f t="shared" si="1"/>
        <v>-0.026385157824042937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0">
        <v>8783.89</v>
      </c>
      <c r="E15" s="25">
        <f>'[1]инд-обновл'!H5</f>
        <v>8949.903641445277</v>
      </c>
      <c r="F15" s="25" t="str">
        <f>'[1]инд-обновл'!G5</f>
        <v>8870,16</v>
      </c>
      <c r="G15" s="21">
        <f t="shared" si="0"/>
        <v>-0.008909999999999973</v>
      </c>
      <c r="H15" s="21">
        <f t="shared" si="2"/>
        <v>0.009821388929050823</v>
      </c>
      <c r="I15" s="21">
        <f t="shared" si="3"/>
        <v>0.057182586146711234</v>
      </c>
      <c r="J15" s="21">
        <f t="shared" si="1"/>
        <v>-0.15850868039085475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0">
        <v>7450.53</v>
      </c>
      <c r="E17" s="25">
        <f>'[1]азия-индексы'!S93</f>
        <v>7683.8</v>
      </c>
      <c r="F17" s="25" t="str">
        <f>'[1]азия-индексы'!K93</f>
        <v>7715,16</v>
      </c>
      <c r="G17" s="21">
        <f aca="true" t="shared" si="4" ref="G17:G22">IF(ISERROR(F17/E17-1),"н/д",F17/E17-1)</f>
        <v>0.004081313933210096</v>
      </c>
      <c r="H17" s="21">
        <f aca="true" t="shared" si="5" ref="H17:H22">IF(ISERROR(F17/D17-1),"н/д",F17/D17-1)</f>
        <v>0.03551827856541756</v>
      </c>
      <c r="I17" s="21">
        <f aca="true" t="shared" si="6" ref="I17:I22">IF(ISERROR(F17/C17-1),"н/д",F17/C17-1)</f>
        <v>0.08770851426186788</v>
      </c>
      <c r="J17" s="21">
        <f aca="true" t="shared" si="7" ref="J17:J22">IF(ISERROR(F17/B17-1),"н/д",F17/B17-1)</f>
        <v>-0.12506690859605352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0">
        <v>396.02</v>
      </c>
      <c r="E18" s="25">
        <f>'[1]азия-индексы'!S105</f>
        <v>393.34</v>
      </c>
      <c r="F18" s="25" t="str">
        <f>'[1]азия-индексы'!K105</f>
        <v>392,57</v>
      </c>
      <c r="G18" s="21">
        <f t="shared" si="4"/>
        <v>-0.001957593939085678</v>
      </c>
      <c r="H18" s="21">
        <f t="shared" si="5"/>
        <v>-0.008711681228220747</v>
      </c>
      <c r="I18" s="21">
        <f>IF(ISERROR(F18/C18-1),"н/д",F18/C18-1)</f>
        <v>0.15693151007898143</v>
      </c>
      <c r="J18" s="21">
        <f t="shared" si="7"/>
        <v>-0.18384615384615388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17407.7207</v>
      </c>
      <c r="E19" s="25">
        <f>'[1]проблемные показатели'!K10</f>
        <v>18632.17</v>
      </c>
      <c r="F19" s="25">
        <f>'[1]проблемные показатели'!K5</f>
        <v>18644.05</v>
      </c>
      <c r="G19" s="21">
        <f t="shared" si="4"/>
        <v>0.0006376068917361977</v>
      </c>
      <c r="H19" s="21">
        <f t="shared" si="5"/>
        <v>0.07102189432531492</v>
      </c>
      <c r="I19" s="21">
        <f t="shared" si="6"/>
        <v>0.1789048430828999</v>
      </c>
      <c r="J19" s="21">
        <f t="shared" si="7"/>
        <v>-0.026742582351325983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0">
        <v>4104.8</v>
      </c>
      <c r="E20" s="25">
        <f>'[1]азия-индексы'!S169</f>
        <v>4221.22</v>
      </c>
      <c r="F20" s="25" t="str">
        <f>'[1]азия-индексы'!K169</f>
        <v>4241,59</v>
      </c>
      <c r="G20" s="21">
        <f t="shared" si="4"/>
        <v>0.00482561913380497</v>
      </c>
      <c r="H20" s="21">
        <f t="shared" si="5"/>
        <v>0.033324400701617574</v>
      </c>
      <c r="I20" s="21">
        <f t="shared" si="6"/>
        <v>0.09064377858974004</v>
      </c>
      <c r="J20" s="21">
        <f>IF(ISERROR(F20/B20-1),"н/д",F20/B20-1)</f>
        <v>0.21919804541534926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0">
        <v>854.76</v>
      </c>
      <c r="E21" s="25">
        <f>'[1]азия-индексы'!S141</f>
        <v>837.96</v>
      </c>
      <c r="F21" s="25" t="str">
        <f>'[1]азия-индексы'!K141</f>
        <v>853,83</v>
      </c>
      <c r="G21" s="21">
        <f t="shared" si="4"/>
        <v>0.018938851496491438</v>
      </c>
      <c r="H21" s="21">
        <f t="shared" si="5"/>
        <v>-0.0010880247086900718</v>
      </c>
      <c r="I21" s="21">
        <f t="shared" si="6"/>
        <v>0.006613850180377856</v>
      </c>
      <c r="J21" s="21">
        <f t="shared" si="7"/>
        <v>-0.32181890389197776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57061.45</v>
      </c>
      <c r="E22" s="25">
        <f>'[1]проблемные показатели'!G10</f>
        <v>60478.05</v>
      </c>
      <c r="F22" s="25">
        <f>'[1]проблемные показатели'!G5</f>
        <v>60239.79</v>
      </c>
      <c r="G22" s="21">
        <f t="shared" si="4"/>
        <v>-0.00393961114817698</v>
      </c>
      <c r="H22" s="21">
        <f t="shared" si="5"/>
        <v>0.055700302042797745</v>
      </c>
      <c r="I22" s="21">
        <f t="shared" si="6"/>
        <v>0.02797627386994317</v>
      </c>
      <c r="J22" s="21">
        <f t="shared" si="7"/>
        <v>-0.14099055086311918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20">
        <v>114.1798</v>
      </c>
      <c r="E24" s="29">
        <f>'[1]проблемные показатели'!C28</f>
        <v>110.04</v>
      </c>
      <c r="F24" s="30">
        <f>'[1]проблемные показатели'!C23</f>
        <v>110.179</v>
      </c>
      <c r="G24" s="21">
        <f>IF(ISERROR(F24/E24-1),"н/д",F24/E24-1)</f>
        <v>0.0012631770265356668</v>
      </c>
      <c r="H24" s="21">
        <f aca="true" t="shared" si="8" ref="H24:H33">IF(ISERROR(F24/D24-1),"н/д",F24/D24-1)</f>
        <v>-0.03503947283144648</v>
      </c>
      <c r="I24" s="21">
        <f aca="true" t="shared" si="9" ref="I24:I33">IF(ISERROR(F24/C24-1),"н/д",F24/C24-1)</f>
        <v>-0.020195642507781275</v>
      </c>
      <c r="J24" s="21">
        <f>IF(ISERROR(F24/B24-1),"н/д",F24/B24-1)</f>
        <v>0.15129571577847445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20">
        <v>96.35</v>
      </c>
      <c r="E25" s="29">
        <f>'[1]сырье'!N81</f>
        <v>91.85000000000001</v>
      </c>
      <c r="F25" s="30" t="str">
        <f>'[1]сырье'!K81</f>
        <v>92,260</v>
      </c>
      <c r="G25" s="21">
        <f aca="true" t="shared" si="10" ref="G25:G33">IF(ISERROR(F25/E25-1),"н/д",F25/E25-1)</f>
        <v>0.0044637996733805085</v>
      </c>
      <c r="H25" s="21">
        <f t="shared" si="8"/>
        <v>-0.04244940321743629</v>
      </c>
      <c r="I25" s="21">
        <f t="shared" si="9"/>
        <v>-0.08932977988352564</v>
      </c>
      <c r="J25" s="21">
        <f aca="true" t="shared" si="11" ref="J25:J31">IF(ISERROR(F25/B25-1),"н/д",F25/B25-1)</f>
        <v>0.0337254901960784</v>
      </c>
      <c r="K25" s="13"/>
    </row>
    <row r="26" spans="1:116" s="31" customFormat="1" ht="18.75">
      <c r="A26" s="18" t="s">
        <v>35</v>
      </c>
      <c r="B26" s="29">
        <v>1374.1</v>
      </c>
      <c r="C26" s="29">
        <v>1608.1023327005457</v>
      </c>
      <c r="D26" s="20">
        <v>1691.4</v>
      </c>
      <c r="E26" s="19">
        <f>'[1]инд-обновл'!H16</f>
        <v>1780.5033895428362</v>
      </c>
      <c r="F26" s="19" t="str">
        <f>'[1]инд-обновл'!G16</f>
        <v>1783,37</v>
      </c>
      <c r="G26" s="21">
        <f t="shared" si="10"/>
        <v>0.0016099999999998893</v>
      </c>
      <c r="H26" s="21">
        <f t="shared" si="8"/>
        <v>0.05437507390327534</v>
      </c>
      <c r="I26" s="21">
        <f t="shared" si="9"/>
        <v>0.10899036941580742</v>
      </c>
      <c r="J26" s="21">
        <f t="shared" si="11"/>
        <v>0.297845862746525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7690</v>
      </c>
      <c r="E27" s="19">
        <f>'[1]проблемные показатели'!C10</f>
        <v>8254.15</v>
      </c>
      <c r="F27" s="19">
        <f>'[1]проблемные показатели'!C5</f>
        <v>8292.73</v>
      </c>
      <c r="G27" s="21">
        <f t="shared" si="10"/>
        <v>0.004674012466456157</v>
      </c>
      <c r="H27" s="21">
        <f t="shared" si="8"/>
        <v>0.07837841352405706</v>
      </c>
      <c r="I27" s="21">
        <f t="shared" si="9"/>
        <v>0.10114726418913933</v>
      </c>
      <c r="J27" s="21">
        <f t="shared" si="11"/>
        <v>-0.11794481790333566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20">
        <v>16248</v>
      </c>
      <c r="E28" s="29">
        <f>'[1]инд-обновл'!H17</f>
        <v>18345.01438301322</v>
      </c>
      <c r="F28" s="29" t="str">
        <f>'[1]инд-обновл'!G17</f>
        <v>18558</v>
      </c>
      <c r="G28" s="21">
        <f t="shared" si="10"/>
        <v>0.011609999999999898</v>
      </c>
      <c r="H28" s="21">
        <f t="shared" si="8"/>
        <v>0.14217134416543575</v>
      </c>
      <c r="I28" s="21">
        <f t="shared" si="9"/>
        <v>-0.02838042072213498</v>
      </c>
      <c r="J28" s="21">
        <f t="shared" si="11"/>
        <v>-0.22270157068062824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20">
        <v>1905.6</v>
      </c>
      <c r="E29" s="29">
        <f>'[1]инд-обновл'!H15</f>
        <v>2107.9921950059925</v>
      </c>
      <c r="F29" s="29" t="str">
        <f>'[1]инд-обновл'!G15</f>
        <v>2128,25</v>
      </c>
      <c r="G29" s="21">
        <f t="shared" si="10"/>
        <v>0.009609999999999896</v>
      </c>
      <c r="H29" s="21">
        <f t="shared" si="8"/>
        <v>0.11683984047019313</v>
      </c>
      <c r="I29" s="21">
        <f t="shared" si="9"/>
        <v>0.009604891611687094</v>
      </c>
      <c r="J29" s="21">
        <f t="shared" si="11"/>
        <v>-0.14459405144694537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20">
        <v>77.26</v>
      </c>
      <c r="E30" s="29">
        <f>'[1]сырье'!N89</f>
        <v>71.53</v>
      </c>
      <c r="F30" s="30" t="str">
        <f>'[1]сырье'!K89</f>
        <v>71,700</v>
      </c>
      <c r="G30" s="21">
        <f t="shared" si="10"/>
        <v>0.002376625192227033</v>
      </c>
      <c r="H30" s="21">
        <f t="shared" si="8"/>
        <v>-0.0719647942013979</v>
      </c>
      <c r="I30" s="21">
        <f t="shared" si="9"/>
        <v>-0.2565325591041061</v>
      </c>
      <c r="J30" s="21">
        <f t="shared" si="11"/>
        <v>-0.4994764397905759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20">
        <v>19.75</v>
      </c>
      <c r="E31" s="29">
        <f>'[1]проблемные показатели'!J28</f>
        <v>20.72</v>
      </c>
      <c r="F31" s="30">
        <f>'[1]проблемные показатели'!J23</f>
        <v>20.22</v>
      </c>
      <c r="G31" s="21">
        <f t="shared" si="10"/>
        <v>-0.02413127413127414</v>
      </c>
      <c r="H31" s="21">
        <f t="shared" si="8"/>
        <v>0.023797468354430418</v>
      </c>
      <c r="I31" s="21">
        <f t="shared" si="9"/>
        <v>-0.13181623014169175</v>
      </c>
      <c r="J31" s="21">
        <f t="shared" si="11"/>
        <v>-0.3629489603024575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20">
        <v>799.75</v>
      </c>
      <c r="E32" s="29">
        <f>'[1]сырье'!N88</f>
        <v>716.25</v>
      </c>
      <c r="F32" s="30" t="str">
        <f>'[1]сырье'!K88</f>
        <v>709,750</v>
      </c>
      <c r="G32" s="21">
        <f t="shared" si="10"/>
        <v>-0.009075043630017432</v>
      </c>
      <c r="H32" s="21">
        <f t="shared" si="8"/>
        <v>-0.11253516723976242</v>
      </c>
      <c r="I32" s="21">
        <f t="shared" si="9"/>
        <v>0.0885736196319018</v>
      </c>
      <c r="J32" s="21">
        <f>IF(ISERROR(F32/B32-1),"н/д",F32/B32-1)</f>
        <v>0.1692751235584844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2">
        <v>889.4</v>
      </c>
      <c r="E33" s="29">
        <f>'[1]проблемные показатели'!G26</f>
        <v>869.2</v>
      </c>
      <c r="F33" s="30">
        <f>'[1]проблемные показатели'!G21</f>
        <v>870.7333</v>
      </c>
      <c r="G33" s="21">
        <f t="shared" si="10"/>
        <v>0.0017640358950758994</v>
      </c>
      <c r="H33" s="21">
        <f t="shared" si="8"/>
        <v>-0.02098796941758485</v>
      </c>
      <c r="I33" s="21">
        <f t="shared" si="9"/>
        <v>0.24746891117478498</v>
      </c>
      <c r="J33" s="21">
        <f>IF(ISERROR(F33/B33-1),"н/д",F33/B33-1)</f>
        <v>0.13783869015056038</v>
      </c>
      <c r="K33" s="13"/>
    </row>
    <row r="34" spans="1:14" ht="36" customHeight="1">
      <c r="A34" s="28" t="s">
        <v>43</v>
      </c>
      <c r="B34" s="28"/>
      <c r="C34" s="28"/>
      <c r="D34" s="33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4" t="s">
        <v>13</v>
      </c>
      <c r="B35" s="35">
        <f>B4</f>
        <v>40544</v>
      </c>
      <c r="C35" s="35">
        <f>C4</f>
        <v>40909</v>
      </c>
      <c r="D35" s="35">
        <f>D4</f>
        <v>41153</v>
      </c>
      <c r="E35" s="14">
        <f>IF(J35=2,F35-3,F35-1)</f>
        <v>41179</v>
      </c>
      <c r="F35" s="35">
        <f>I1</f>
        <v>41180</v>
      </c>
      <c r="G35" s="36"/>
      <c r="H35" s="37"/>
      <c r="I35" s="36"/>
      <c r="J35" s="38">
        <f>WEEKDAY(F35)</f>
        <v>6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8.25</v>
      </c>
      <c r="F36" s="29">
        <v>8.25</v>
      </c>
      <c r="G36" s="21">
        <f aca="true" t="shared" si="12" ref="G36:G42">IF(ISERROR(F36/E36-1),"н/д",F36/E36-1)</f>
        <v>0</v>
      </c>
      <c r="H36" s="21">
        <f>IF(ISERROR(F36/D36-1),"н/д",F36/D36-1)</f>
        <v>0.03125</v>
      </c>
      <c r="I36" s="21">
        <f>IF(ISERROR(F36/C36-1),"н/д",F36/C36-1)</f>
        <v>0.03125</v>
      </c>
      <c r="J36" s="21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719.5</v>
      </c>
      <c r="E37" s="19">
        <f>'[1]ост. ср-тв на кс'!BE5</f>
        <v>669.4</v>
      </c>
      <c r="F37" s="19">
        <f>'[1]ост. ср-тв на кс'!BD5</f>
        <v>684.5</v>
      </c>
      <c r="G37" s="21">
        <f t="shared" si="12"/>
        <v>0.02255751419181351</v>
      </c>
      <c r="H37" s="21">
        <f aca="true" t="shared" si="13" ref="H37:H42">IF(ISERROR(F37/D37-1),"н/д",F37/D37-1)</f>
        <v>-0.04864489228630997</v>
      </c>
      <c r="I37" s="21">
        <f aca="true" t="shared" si="14" ref="I37:I42">IF(ISERROR(F37/C37-1),"н/д",F37/C37-1)</f>
        <v>-0.3025270022416955</v>
      </c>
      <c r="J37" s="21">
        <f aca="true" t="shared" si="15" ref="J37:J42">IF(ISERROR(F37/B37-1),"н/д",F37/B37-1)</f>
        <v>-0.2970835900595604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514</v>
      </c>
      <c r="E38" s="19">
        <f>'[1]ост. ср-тв на кс'!BG5</f>
        <v>468.4</v>
      </c>
      <c r="F38" s="19">
        <f>'[1]ост. ср-тв на кс'!BF5</f>
        <v>462.3</v>
      </c>
      <c r="G38" s="21">
        <f t="shared" si="12"/>
        <v>-0.013023057216054568</v>
      </c>
      <c r="H38" s="21">
        <f t="shared" si="13"/>
        <v>-0.10058365758754861</v>
      </c>
      <c r="I38" s="21">
        <f t="shared" si="14"/>
        <v>-0.3714479945615228</v>
      </c>
      <c r="J38" s="21">
        <f t="shared" si="15"/>
        <v>-0.2761860028182246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6.68</v>
      </c>
      <c r="E39" s="29">
        <f>'[1]mibid-mibor'!C8</f>
        <v>6.68</v>
      </c>
      <c r="F39" s="29">
        <f>'[1]mibid-mibor'!D8</f>
        <v>6.68</v>
      </c>
      <c r="G39" s="21">
        <f t="shared" si="12"/>
        <v>0</v>
      </c>
      <c r="H39" s="21">
        <f t="shared" si="13"/>
        <v>0</v>
      </c>
      <c r="I39" s="21">
        <f t="shared" si="14"/>
        <v>0.051968503937007915</v>
      </c>
      <c r="J39" s="21">
        <f t="shared" si="15"/>
        <v>-0.04571428571428571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7.5</v>
      </c>
      <c r="E40" s="29">
        <f>'[1]mibid-mibor'!E8</f>
        <v>7.47</v>
      </c>
      <c r="F40" s="29">
        <f>'[1]mibid-mibor'!F8</f>
        <v>7.47</v>
      </c>
      <c r="G40" s="21">
        <f t="shared" si="12"/>
        <v>0</v>
      </c>
      <c r="H40" s="21">
        <f t="shared" si="13"/>
        <v>-0.0040000000000000036</v>
      </c>
      <c r="I40" s="21">
        <f t="shared" si="14"/>
        <v>0.010825439783491264</v>
      </c>
      <c r="J40" s="21">
        <f t="shared" si="15"/>
        <v>0.613390928725702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32.31754097543965</v>
      </c>
      <c r="E41" s="29">
        <f>'[1]МакроDelay'!L7</f>
        <v>31.2221</v>
      </c>
      <c r="F41" s="29">
        <f>'[1]МакроDelay'!Q7</f>
        <v>31.1951</v>
      </c>
      <c r="G41" s="21">
        <f t="shared" si="12"/>
        <v>-0.0008647720685027727</v>
      </c>
      <c r="H41" s="21">
        <f>IF(ISERROR(F41/D41-1),"н/д",F41/D41-1)</f>
        <v>-0.03473163308720395</v>
      </c>
      <c r="I41" s="21">
        <f t="shared" si="14"/>
        <v>-0.031092206984617232</v>
      </c>
      <c r="J41" s="21">
        <f t="shared" si="15"/>
        <v>0.015465494791666812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39.7323382189851</v>
      </c>
      <c r="E42" s="29">
        <f>'[1]МакроDelay'!L9</f>
        <v>40.1735</v>
      </c>
      <c r="F42" s="29">
        <f>'[1]МакроDelay'!Q9</f>
        <v>40.2074</v>
      </c>
      <c r="G42" s="21">
        <f t="shared" si="12"/>
        <v>0.0008438398446737327</v>
      </c>
      <c r="H42" s="21">
        <f t="shared" si="13"/>
        <v>0.011956552327642811</v>
      </c>
      <c r="I42" s="21">
        <f t="shared" si="14"/>
        <v>-0.03512933273796515</v>
      </c>
      <c r="J42" s="21">
        <f t="shared" si="15"/>
        <v>0.010490072882633816</v>
      </c>
      <c r="K42" s="13"/>
    </row>
    <row r="43" spans="1:11" ht="18.75">
      <c r="A43" s="39" t="s">
        <v>51</v>
      </c>
      <c r="B43" s="40">
        <v>40544</v>
      </c>
      <c r="C43" s="40">
        <v>40909</v>
      </c>
      <c r="D43" s="40">
        <f>'[1]ЗВР-cbr'!D5</f>
        <v>41159</v>
      </c>
      <c r="E43" s="40">
        <f>'[1]ЗВР-cbr'!D4</f>
        <v>41166</v>
      </c>
      <c r="F43" s="40">
        <f>'[1]ЗВР-cbr'!D3</f>
        <v>41173</v>
      </c>
      <c r="G43" s="41"/>
      <c r="H43" s="41"/>
      <c r="I43" s="41"/>
      <c r="J43" s="41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517,2</v>
      </c>
      <c r="E44" s="19" t="str">
        <f>'[1]ЗВР-cbr'!L4</f>
        <v>522,8</v>
      </c>
      <c r="F44" s="19" t="str">
        <f>'[1]ЗВР-cbr'!L3</f>
        <v>524,5</v>
      </c>
      <c r="G44" s="21">
        <f>IF(ISERROR(F44/E44-1),"н/д",F44/E44-1)</f>
        <v>0.0032517214996174992</v>
      </c>
      <c r="H44" s="21"/>
      <c r="I44" s="21">
        <f>IF(ISERROR(F44/C44-1),"н/д",F44/C44-1)</f>
        <v>0.053212851405622486</v>
      </c>
      <c r="J44" s="21">
        <f>IF(ISERROR(F44/B44-1),"н/д",F44/B44-1)</f>
        <v>0.19830934429974878</v>
      </c>
      <c r="K44" s="13"/>
    </row>
    <row r="45" spans="1:11" ht="18.75">
      <c r="A45" s="42"/>
      <c r="B45" s="40">
        <v>40544</v>
      </c>
      <c r="C45" s="40">
        <v>40909</v>
      </c>
      <c r="D45" s="40">
        <v>41148</v>
      </c>
      <c r="E45" s="40">
        <v>41169</v>
      </c>
      <c r="F45" s="40">
        <v>41176</v>
      </c>
      <c r="G45" s="43"/>
      <c r="H45" s="41"/>
      <c r="I45" s="41"/>
      <c r="J45" s="41"/>
      <c r="K45" s="13"/>
    </row>
    <row r="46" spans="1:11" ht="56.25">
      <c r="A46" s="18" t="s">
        <v>53</v>
      </c>
      <c r="B46" s="19">
        <v>8.8</v>
      </c>
      <c r="C46" s="19">
        <v>6.1</v>
      </c>
      <c r="D46" s="44">
        <v>4.7</v>
      </c>
      <c r="E46" s="44">
        <v>5</v>
      </c>
      <c r="F46" s="44">
        <v>5.1</v>
      </c>
      <c r="G46" s="21">
        <f>IF(ISERROR(F46-E46),"н/д",F46-E46)/100</f>
        <v>0.0009999999999999966</v>
      </c>
      <c r="H46" s="21">
        <f>IF(ISERROR(F46-D46),"н/д",F46-D46)/100</f>
        <v>0.003999999999999995</v>
      </c>
      <c r="I46" s="21"/>
      <c r="J46" s="21"/>
      <c r="K46" s="45"/>
    </row>
    <row r="47" spans="1:11" ht="18.75">
      <c r="A47" s="39" t="s">
        <v>54</v>
      </c>
      <c r="B47" s="46" t="s">
        <v>55</v>
      </c>
      <c r="C47" s="46" t="s">
        <v>56</v>
      </c>
      <c r="D47" s="46">
        <f>'[1]M2'!P24</f>
        <v>41071</v>
      </c>
      <c r="E47" s="46">
        <f>'[1]M2'!P23</f>
        <v>41102</v>
      </c>
      <c r="F47" s="46">
        <f>'[1]M2'!P22</f>
        <v>41133</v>
      </c>
      <c r="G47" s="47"/>
      <c r="H47" s="41"/>
      <c r="I47" s="48"/>
      <c r="J47" s="48"/>
      <c r="K47" s="45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24679.2</v>
      </c>
      <c r="E48" s="19">
        <f>'[1]M2'!Q23</f>
        <v>24564.3</v>
      </c>
      <c r="F48" s="19">
        <f>'[1]M2'!Q22</f>
        <v>24573.5</v>
      </c>
      <c r="G48" s="21"/>
      <c r="H48" s="21">
        <f>IF(ISERROR(F48/D48-1),"н/д",F48/D48-1)</f>
        <v>-0.004282958928976677</v>
      </c>
      <c r="I48" s="21">
        <f>IF(ISERROR(F48/C48-1),"н/д",F48/C48-1)</f>
        <v>0.0378243002969012</v>
      </c>
      <c r="J48" s="21">
        <f>IF(ISERROR(F48/B48-1),"н/д",F48/B48-1)</f>
        <v>0.22794437309800664</v>
      </c>
      <c r="K48" s="8"/>
    </row>
    <row r="49" spans="1:11" ht="75">
      <c r="A49" s="18" t="s">
        <v>58</v>
      </c>
      <c r="B49" s="19">
        <v>104.7</v>
      </c>
      <c r="C49" s="19">
        <f>'[1]ПромПр-во'!B37</f>
        <v>103.1</v>
      </c>
      <c r="D49" s="19">
        <f>'[1]ПромПр-во'!B35</f>
        <v>101.9</v>
      </c>
      <c r="E49" s="19">
        <f>'[1]ПромПр-во'!B38</f>
        <v>103.4</v>
      </c>
      <c r="F49" s="19">
        <f>'[1]ПромПр-во'!B39</f>
        <v>102.1</v>
      </c>
      <c r="G49" s="21"/>
      <c r="H49" s="21"/>
      <c r="I49" s="21"/>
      <c r="J49" s="21"/>
      <c r="K49" s="8"/>
    </row>
    <row r="50" spans="1:11" ht="18.75">
      <c r="A50" s="39"/>
      <c r="B50" s="46">
        <v>40544</v>
      </c>
      <c r="C50" s="46">
        <v>40909</v>
      </c>
      <c r="D50" s="46">
        <v>41091</v>
      </c>
      <c r="E50" s="46">
        <v>41122</v>
      </c>
      <c r="F50" s="46">
        <v>41153</v>
      </c>
      <c r="G50" s="40"/>
      <c r="H50" s="41"/>
      <c r="I50" s="41"/>
      <c r="J50" s="41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41.553</v>
      </c>
      <c r="E51" s="19">
        <v>41.323</v>
      </c>
      <c r="F51" s="19">
        <v>41.32</v>
      </c>
      <c r="G51" s="21"/>
      <c r="H51" s="21">
        <f>IF(ISERROR(F51/E51-1),"н/д",F51/E51-1)</f>
        <v>-7.259879485999043E-05</v>
      </c>
      <c r="I51" s="21">
        <f>IF(ISERROR(F51/C51-1),"н/д",F51/C51-1)</f>
        <v>0.15414480997949798</v>
      </c>
      <c r="J51" s="21">
        <f>IF(ISERROR(F51/B51-1),"н/д",F51/B51-1)</f>
        <v>0.03411425811311686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4423.59</v>
      </c>
      <c r="E52" s="19">
        <v>4507.378</v>
      </c>
      <c r="F52" s="19">
        <v>4427.5</v>
      </c>
      <c r="G52" s="21"/>
      <c r="H52" s="21">
        <f>IF(ISERROR(F52/E52-1),"н/д",F52/E52-1)</f>
        <v>-0.017721611100733003</v>
      </c>
      <c r="I52" s="21">
        <f>IF(ISERROR(F52/C52-1),"н/д",F52/C52-1)</f>
        <v>0.056543134044599874</v>
      </c>
      <c r="J52" s="21">
        <f>IF(ISERROR(F52/B52-1),"н/д",F52/B52-1)</f>
        <v>0.505751614070505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6" t="s">
        <v>62</v>
      </c>
      <c r="C54" s="46" t="s">
        <v>63</v>
      </c>
      <c r="D54" s="46">
        <v>41030</v>
      </c>
      <c r="E54" s="46">
        <v>41061</v>
      </c>
      <c r="F54" s="46">
        <v>41091</v>
      </c>
      <c r="G54" s="49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1117,6</v>
      </c>
      <c r="E55" s="19" t="str">
        <f>'[1]Дох-Расх фед.б.'!J5</f>
        <v>1047,7</v>
      </c>
      <c r="F55" s="19" t="str">
        <f>'[1]Дох-Расх фед.б.'!J4</f>
        <v>1106,2</v>
      </c>
      <c r="G55" s="21">
        <f>IF(ISERROR(F55/E55-1),"н/д",F55/E55-1)</f>
        <v>0.055836594444974796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990,2</v>
      </c>
      <c r="E56" s="19" t="str">
        <f>'[1]Дох-Расх фед.б.'!J29</f>
        <v>1012,5</v>
      </c>
      <c r="F56" s="19" t="str">
        <f>'[1]Дох-Расх фед.б.'!J28</f>
        <v>859,4</v>
      </c>
      <c r="G56" s="21">
        <f>IF(ISERROR(F56/E56-1),"н/д",F56/E56-1)</f>
        <v>-0.15120987654320994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127.39999999999986</v>
      </c>
      <c r="E57" s="25">
        <f>E55-E56</f>
        <v>35.200000000000045</v>
      </c>
      <c r="F57" s="19">
        <f>F55-F56</f>
        <v>246.80000000000007</v>
      </c>
      <c r="G57" s="21"/>
      <c r="H57" s="21"/>
      <c r="I57" s="8"/>
      <c r="J57" s="13"/>
    </row>
    <row r="58" spans="1:10" ht="18.75">
      <c r="A58" s="6" t="s">
        <v>2</v>
      </c>
      <c r="B58" s="46" t="s">
        <v>62</v>
      </c>
      <c r="C58" s="46" t="s">
        <v>63</v>
      </c>
      <c r="D58" s="46">
        <v>41030</v>
      </c>
      <c r="E58" s="46">
        <v>41061</v>
      </c>
      <c r="F58" s="46">
        <v>41091</v>
      </c>
      <c r="G58" s="49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44">
        <v>400.42</v>
      </c>
      <c r="C59" s="44">
        <v>522</v>
      </c>
      <c r="D59" s="44">
        <v>46</v>
      </c>
      <c r="E59" s="44">
        <v>40.796</v>
      </c>
      <c r="F59" s="44">
        <v>40.645</v>
      </c>
      <c r="G59" s="21">
        <f>IF(ISERROR(F59/E59-1),"н/д",F59/E59-1)</f>
        <v>-0.0037013432689478876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44">
        <v>248.74</v>
      </c>
      <c r="C60" s="44">
        <v>323.2</v>
      </c>
      <c r="D60" s="44">
        <v>26.9</v>
      </c>
      <c r="E60" s="44">
        <v>26.797</v>
      </c>
      <c r="F60" s="44">
        <v>29.594</v>
      </c>
      <c r="G60" s="21">
        <f>IF(ISERROR(F60/E60-1),"н/д",F60/E60-1)</f>
        <v>0.10437735567414275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4">
        <f>B59-B60</f>
        <v>151.68</v>
      </c>
      <c r="C61" s="44">
        <f>C59-C60</f>
        <v>198.8</v>
      </c>
      <c r="D61" s="44">
        <f>D59-D60</f>
        <v>19.1</v>
      </c>
      <c r="E61" s="44">
        <f>E59-E60</f>
        <v>13.998999999999999</v>
      </c>
      <c r="F61" s="44">
        <f>F59-F60</f>
        <v>11.051000000000002</v>
      </c>
      <c r="G61" s="21">
        <f>IF(ISERROR(F61/E61-1),"н/д",F61/E61-1)</f>
        <v>-0.2105864704621757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6" t="s">
        <v>62</v>
      </c>
      <c r="C62" s="46" t="s">
        <v>63</v>
      </c>
      <c r="D62" s="46" t="s">
        <v>72</v>
      </c>
      <c r="E62" s="46" t="s">
        <v>73</v>
      </c>
      <c r="F62" s="46" t="s">
        <v>74</v>
      </c>
      <c r="G62" s="49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-36.876</v>
      </c>
      <c r="E63" s="19">
        <v>-34.6</v>
      </c>
      <c r="F63" s="19">
        <v>-4.2</v>
      </c>
      <c r="G63" s="21">
        <f>IF(ISERROR(F63/E63-1),"н/д",F63/E63-1)</f>
        <v>-0.8786127167630058</v>
      </c>
      <c r="H63" s="21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6" t="s">
        <v>62</v>
      </c>
      <c r="C64" s="46" t="s">
        <v>63</v>
      </c>
      <c r="D64" s="46">
        <v>41061</v>
      </c>
      <c r="E64" s="46">
        <v>41091</v>
      </c>
      <c r="F64" s="46">
        <v>41122</v>
      </c>
      <c r="G64" s="49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11853.489</v>
      </c>
      <c r="D65" s="19">
        <v>12497.626</v>
      </c>
      <c r="E65" s="19">
        <v>12809.349</v>
      </c>
      <c r="F65" s="19">
        <v>12818.3</v>
      </c>
      <c r="G65" s="21">
        <f>IF(ISERROR(F65/E65-1),"н/д",F65/E65-1)</f>
        <v>0.000698786487900227</v>
      </c>
      <c r="H65" s="21">
        <f>IF(ISERROR(C65/B65-1),"н/д",C65/B65-1)</f>
        <v>0.20887826476982707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2"/>
      <c r="H69" s="22"/>
      <c r="I69" s="22"/>
      <c r="J69" s="22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6"/>
      <c r="B74" s="56"/>
      <c r="C74" s="57"/>
      <c r="D74" s="57"/>
      <c r="E74" s="57"/>
      <c r="F74" s="54"/>
      <c r="G74" s="10"/>
      <c r="H74" s="10"/>
      <c r="I74" s="10"/>
      <c r="J74" s="10"/>
    </row>
    <row r="75" spans="1:10" s="8" customFormat="1" ht="15.75">
      <c r="A75" s="56"/>
      <c r="B75" s="56"/>
      <c r="C75" s="58"/>
      <c r="D75" s="57"/>
      <c r="E75" s="57"/>
      <c r="F75" s="57"/>
      <c r="G75" s="10"/>
      <c r="H75" s="10"/>
      <c r="I75" s="10"/>
      <c r="J75" s="10"/>
    </row>
    <row r="76" spans="1:10" s="8" customFormat="1" ht="15.75">
      <c r="A76" s="56"/>
      <c r="B76" s="56"/>
      <c r="C76" s="58"/>
      <c r="D76" s="57"/>
      <c r="E76" s="57"/>
      <c r="F76" s="57"/>
      <c r="G76" s="10"/>
      <c r="H76" s="10"/>
      <c r="I76" s="10"/>
      <c r="J76" s="10"/>
    </row>
    <row r="77" spans="1:10" s="8" customFormat="1" ht="15.75">
      <c r="A77" s="56"/>
      <c r="B77" s="56"/>
      <c r="C77" s="58"/>
      <c r="D77" s="57"/>
      <c r="E77" s="57"/>
      <c r="F77" s="57"/>
      <c r="G77" s="10"/>
      <c r="H77" s="10"/>
      <c r="I77" s="10"/>
      <c r="J77" s="10"/>
    </row>
    <row r="78" spans="1:10" s="8" customFormat="1" ht="15.75">
      <c r="A78" s="56"/>
      <c r="B78" s="56"/>
      <c r="C78" s="58"/>
      <c r="D78" s="57"/>
      <c r="E78" s="57"/>
      <c r="F78" s="57"/>
      <c r="G78" s="10"/>
      <c r="H78" s="10"/>
      <c r="I78" s="10"/>
      <c r="J78" s="10"/>
    </row>
    <row r="79" spans="1:10" s="8" customFormat="1" ht="15.75">
      <c r="A79" s="56"/>
      <c r="B79" s="56"/>
      <c r="C79" s="58"/>
      <c r="D79" s="57"/>
      <c r="E79" s="57"/>
      <c r="F79" s="57"/>
      <c r="G79" s="10"/>
      <c r="H79" s="10"/>
      <c r="I79" s="10"/>
      <c r="J79" s="10"/>
    </row>
    <row r="80" spans="1:10" s="8" customFormat="1" ht="15.75">
      <c r="A80" s="56"/>
      <c r="B80" s="56"/>
      <c r="C80" s="58"/>
      <c r="D80" s="57"/>
      <c r="E80" s="57"/>
      <c r="F80" s="57"/>
      <c r="G80" s="10"/>
      <c r="H80" s="10"/>
      <c r="I80" s="10"/>
      <c r="J80" s="10"/>
    </row>
    <row r="81" spans="1:10" s="8" customFormat="1" ht="15.75">
      <c r="A81" s="56"/>
      <c r="B81" s="56"/>
      <c r="C81" s="58"/>
      <c r="D81" s="57"/>
      <c r="E81" s="57"/>
      <c r="F81" s="57"/>
      <c r="G81" s="10"/>
      <c r="H81" s="10"/>
      <c r="I81" s="10"/>
      <c r="J81" s="10"/>
    </row>
    <row r="82" spans="1:10" s="8" customFormat="1" ht="15.75">
      <c r="A82" s="56"/>
      <c r="B82" s="56"/>
      <c r="C82" s="58"/>
      <c r="D82" s="57"/>
      <c r="E82" s="57"/>
      <c r="F82" s="57"/>
      <c r="G82" s="10"/>
      <c r="H82" s="10"/>
      <c r="I82" s="10"/>
      <c r="J82" s="10"/>
    </row>
    <row r="83" spans="1:10" s="8" customFormat="1" ht="15.75">
      <c r="A83" s="56"/>
      <c r="B83" s="56"/>
      <c r="C83" s="58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6"/>
      <c r="B84" s="56"/>
      <c r="C84" s="58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6"/>
      <c r="B85" s="56"/>
      <c r="C85" s="58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6"/>
      <c r="B86" s="56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6"/>
      <c r="B87" s="56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6"/>
      <c r="B88" s="56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6"/>
      <c r="B89" s="56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6"/>
      <c r="B90" s="56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6"/>
      <c r="B91" s="56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6"/>
      <c r="B92" s="56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6"/>
      <c r="B93" s="56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6"/>
      <c r="B94" s="56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6"/>
      <c r="B95" s="56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6"/>
      <c r="B96" s="56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6"/>
      <c r="B97" s="56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6"/>
      <c r="B98" s="56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6"/>
      <c r="B99" s="56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6"/>
      <c r="B100" s="56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6"/>
      <c r="B101" s="56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6"/>
      <c r="B102" s="56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6"/>
      <c r="B103" s="56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6"/>
      <c r="B104" s="56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6"/>
      <c r="B105" s="56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6"/>
      <c r="B106" s="56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6"/>
      <c r="B107" s="56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6"/>
      <c r="B108" s="56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6"/>
      <c r="B109" s="56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6"/>
      <c r="B110" s="56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6"/>
      <c r="B111" s="56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6"/>
      <c r="B112" s="56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6"/>
      <c r="B113" s="56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6"/>
      <c r="B114" s="56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6"/>
      <c r="B115" s="56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6"/>
      <c r="B116" s="56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6"/>
      <c r="B117" s="56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6"/>
      <c r="B118" s="56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6"/>
      <c r="B119" s="56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6"/>
      <c r="B120" s="56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6"/>
      <c r="B121" s="56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6"/>
      <c r="B122" s="56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6"/>
      <c r="B123" s="56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6"/>
      <c r="B124" s="56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6"/>
      <c r="B125" s="56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6"/>
      <c r="B126" s="56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6"/>
      <c r="B127" s="56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6"/>
      <c r="B128" s="56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6"/>
      <c r="B129" s="56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6"/>
      <c r="B130" s="56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6"/>
      <c r="B131" s="56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6"/>
      <c r="B132" s="56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6"/>
      <c r="B133" s="56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6"/>
      <c r="B134" s="56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6"/>
      <c r="B135" s="56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6"/>
      <c r="B136" s="56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6"/>
      <c r="B137" s="56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6"/>
      <c r="B138" s="56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6"/>
      <c r="B139" s="56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6"/>
      <c r="B140" s="56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6"/>
      <c r="B141" s="56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6"/>
      <c r="B142" s="56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6"/>
      <c r="B143" s="56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6"/>
      <c r="B144" s="56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6"/>
      <c r="B145" s="56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6"/>
      <c r="B146" s="56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6"/>
      <c r="B147" s="56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6"/>
      <c r="B148" s="56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6"/>
      <c r="B149" s="56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6"/>
      <c r="B150" s="56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6"/>
      <c r="B151" s="56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6"/>
      <c r="B152" s="56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6"/>
      <c r="B153" s="56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6"/>
      <c r="B154" s="56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6"/>
      <c r="B155" s="56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6"/>
      <c r="B156" s="56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6"/>
      <c r="B157" s="56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6"/>
      <c r="B158" s="56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6"/>
      <c r="B159" s="56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6"/>
      <c r="B160" s="56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6"/>
      <c r="B161" s="56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6"/>
      <c r="B162" s="56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6"/>
      <c r="B163" s="56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6"/>
      <c r="B164" s="56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6"/>
      <c r="B165" s="56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6"/>
      <c r="B166" s="56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6"/>
      <c r="B167" s="56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6"/>
      <c r="B168" s="56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6"/>
      <c r="B169" s="56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6"/>
      <c r="B170" s="56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6"/>
      <c r="B171" s="56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2012-09-28T09:09:05Z</dcterms:created>
  <dcterms:modified xsi:type="dcterms:W3CDTF">2012-09-28T09:09:54Z</dcterms:modified>
  <cp:category/>
  <cp:version/>
  <cp:contentType/>
  <cp:contentStatus/>
</cp:coreProperties>
</file>