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<sst xmlns="http://schemas.openxmlformats.org/spreadsheetml/2006/main" count="94" uniqueCount="78">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</sst>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7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7718,68</v>
          </cell>
          <cell r="S93">
            <v>7675.72</v>
          </cell>
        </row>
        <row r="105">
          <cell r="K105" t="str">
            <v>384,32</v>
          </cell>
          <cell r="S105">
            <v>386.55</v>
          </cell>
        </row>
        <row r="141">
          <cell r="K141" t="str">
            <v>853,83</v>
          </cell>
          <cell r="S141">
            <v>837.96</v>
          </cell>
        </row>
        <row r="169">
          <cell r="K169" t="str">
            <v>4247,88</v>
          </cell>
          <cell r="S169">
            <v>4235.57</v>
          </cell>
        </row>
      </sheetData>
      <sheetData sheetId="2">
        <row r="33">
          <cell r="I33" t="str">
            <v>7317,28</v>
          </cell>
          <cell r="L33">
            <v>7326.73</v>
          </cell>
        </row>
        <row r="110">
          <cell r="I110" t="str">
            <v>5805,40</v>
          </cell>
          <cell r="L110">
            <v>5820.45</v>
          </cell>
        </row>
        <row r="167">
          <cell r="I167" t="str">
            <v>3424,14</v>
          </cell>
          <cell r="L167">
            <v>3434.98</v>
          </cell>
        </row>
      </sheetData>
      <sheetData sheetId="3">
        <row r="2">
          <cell r="G2" t="str">
            <v>13515,11</v>
          </cell>
          <cell r="H2">
            <v>13437.174388546431</v>
          </cell>
        </row>
        <row r="5">
          <cell r="G5" t="str">
            <v>8786,05</v>
          </cell>
          <cell r="H5">
            <v>8796.517856248936</v>
          </cell>
        </row>
        <row r="6">
          <cell r="G6" t="str">
            <v>1509,69</v>
          </cell>
          <cell r="H6">
            <v>1513.7771984357767</v>
          </cell>
        </row>
        <row r="8">
          <cell r="G8" t="str">
            <v>1487,86</v>
          </cell>
          <cell r="H8">
            <v>1490.214538971575</v>
          </cell>
        </row>
        <row r="10">
          <cell r="G10" t="str">
            <v>1444,49</v>
          </cell>
          <cell r="H10">
            <v>1440.6722186206553</v>
          </cell>
        </row>
        <row r="15">
          <cell r="G15" t="str">
            <v>2131,75</v>
          </cell>
          <cell r="H15">
            <v>2126.00977361125</v>
          </cell>
        </row>
        <row r="16">
          <cell r="G16" t="str">
            <v>1782,02</v>
          </cell>
          <cell r="H16">
            <v>1783.3039788647827</v>
          </cell>
        </row>
        <row r="17">
          <cell r="G17" t="str">
            <v>18888</v>
          </cell>
          <cell r="H17">
            <v>18729.91947959224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41173</v>
          </cell>
          <cell r="L3" t="str">
            <v>524,5</v>
          </cell>
        </row>
        <row r="4">
          <cell r="D4">
            <v>41166</v>
          </cell>
          <cell r="L4" t="str">
            <v>522,8</v>
          </cell>
        </row>
        <row r="5">
          <cell r="D5">
            <v>41159</v>
          </cell>
          <cell r="L5" t="str">
            <v>517,2</v>
          </cell>
        </row>
      </sheetData>
      <sheetData sheetId="5">
        <row r="8">
          <cell r="C8">
            <v>6.69</v>
          </cell>
          <cell r="D8">
            <v>6.69</v>
          </cell>
          <cell r="E8">
            <v>7.52</v>
          </cell>
          <cell r="F8">
            <v>7.52</v>
          </cell>
        </row>
      </sheetData>
      <sheetData sheetId="6">
        <row r="7">
          <cell r="L7">
            <v>30.9169</v>
          </cell>
          <cell r="Q7">
            <v>31.2538</v>
          </cell>
        </row>
        <row r="9">
          <cell r="L9">
            <v>39.9786</v>
          </cell>
          <cell r="Q9">
            <v>40.1455</v>
          </cell>
        </row>
      </sheetData>
      <sheetData sheetId="7">
        <row r="81">
          <cell r="K81" t="str">
            <v>92,660</v>
          </cell>
          <cell r="N81">
            <v>92.47999999999999</v>
          </cell>
        </row>
        <row r="88">
          <cell r="K88" t="str">
            <v>758,250</v>
          </cell>
          <cell r="N88">
            <v>756.75</v>
          </cell>
        </row>
        <row r="89">
          <cell r="K89" t="str">
            <v>70,830</v>
          </cell>
          <cell r="N89">
            <v>71.2</v>
          </cell>
        </row>
      </sheetData>
      <sheetData sheetId="8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1">
        <row r="5">
          <cell r="BD5">
            <v>661.1</v>
          </cell>
          <cell r="BE5">
            <v>748.9</v>
          </cell>
          <cell r="BF5">
            <v>461.4</v>
          </cell>
          <cell r="BG5">
            <v>537.9</v>
          </cell>
        </row>
      </sheetData>
      <sheetData sheetId="12">
        <row r="5">
          <cell r="C5">
            <v>8382.47</v>
          </cell>
          <cell r="G5">
            <v>59570.8</v>
          </cell>
          <cell r="K5">
            <v>18823.91</v>
          </cell>
        </row>
        <row r="10">
          <cell r="C10">
            <v>8345.64</v>
          </cell>
          <cell r="G10">
            <v>59175.86</v>
          </cell>
          <cell r="K10">
            <v>18762.74</v>
          </cell>
        </row>
        <row r="21">
          <cell r="G21">
            <v>876.6</v>
          </cell>
        </row>
        <row r="23">
          <cell r="C23">
            <v>111.28</v>
          </cell>
          <cell r="J23">
            <v>21.1</v>
          </cell>
        </row>
        <row r="26">
          <cell r="G26">
            <v>884.2</v>
          </cell>
        </row>
        <row r="28">
          <cell r="C28">
            <v>111.36</v>
          </cell>
          <cell r="J28">
            <v>20.42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41184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41183</v>
      </c>
      <c r="F4" s="14">
        <f>I1</f>
        <v>41184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1490.214538971575</v>
      </c>
      <c r="E6" s="20">
        <f>'[1]инд-обновл'!H8</f>
        <v>1490.214538971575</v>
      </c>
      <c r="F6" s="19" t="str">
        <f>'[1]инд-обновл'!G8</f>
        <v>1487,86</v>
      </c>
      <c r="G6" s="21">
        <f>IF(ISERROR(F6/E6-1),"н/д",F6/E6-1)</f>
        <v>-0.0015799999999999148</v>
      </c>
      <c r="H6" s="21">
        <f>IF(ISERROR(F6/D6-1),"н/д",F6/D6-1)</f>
        <v>-0.0015799999999999148</v>
      </c>
      <c r="I6" s="21">
        <f>IF(ISERROR(F6/C6-1),"н/д",F6/C6-1)</f>
        <v>0.04032101151144918</v>
      </c>
      <c r="J6" s="21">
        <f>IF(ISERROR(F6/B6-1),"н/д",F6/B6-1)</f>
        <v>-0.15940112994350286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1513.7771984357767</v>
      </c>
      <c r="E7" s="20">
        <f>'[1]инд-обновл'!H6</f>
        <v>1513.7771984357767</v>
      </c>
      <c r="F7" s="19" t="str">
        <f>'[1]инд-обновл'!G6</f>
        <v>1509,69</v>
      </c>
      <c r="G7" s="21">
        <f>IF(ISERROR(F7/E7-1),"н/д",F7/E7-1)</f>
        <v>-0.0027000000000000357</v>
      </c>
      <c r="H7" s="21">
        <f>IF(ISERROR(F7/D7-1),"н/д",F7/D7-1)</f>
        <v>-0.0027000000000000357</v>
      </c>
      <c r="I7" s="21">
        <f>IF(ISERROR(F7/C7-1),"н/д",F7/C7-1)</f>
        <v>0.042346423983895765</v>
      </c>
      <c r="J7" s="21">
        <f>IF(ISERROR(F7/B7-1),"н/д",F7/B7-1)</f>
        <v>-0.09491007194244605</v>
      </c>
      <c r="K7" s="13"/>
    </row>
    <row r="8" spans="1:11" ht="18.75">
      <c r="A8" s="23" t="s">
        <v>17</v>
      </c>
      <c r="B8" s="23"/>
      <c r="C8" s="23"/>
      <c r="D8" s="24"/>
      <c r="E8" s="24"/>
      <c r="F8" s="25"/>
      <c r="G8" s="22"/>
      <c r="H8" s="22"/>
      <c r="I8" s="22"/>
      <c r="J8" s="22"/>
      <c r="K8" s="13"/>
    </row>
    <row r="9" spans="1:11" ht="18.75">
      <c r="A9" s="18" t="s">
        <v>18</v>
      </c>
      <c r="B9" s="26">
        <v>11675</v>
      </c>
      <c r="C9" s="26">
        <v>12359.936169151748</v>
      </c>
      <c r="D9" s="20">
        <v>13437.174388546431</v>
      </c>
      <c r="E9" s="20">
        <f>'[1]инд-обновл'!H2</f>
        <v>13437.174388546431</v>
      </c>
      <c r="F9" s="27" t="str">
        <f>'[1]инд-обновл'!G2</f>
        <v>13515,11</v>
      </c>
      <c r="G9" s="21">
        <f aca="true" t="shared" si="0" ref="G9:G15">IF(ISERROR(F9/E9-1),"н/д",F9/E9-1)</f>
        <v>0.005800000000000027</v>
      </c>
      <c r="H9" s="21">
        <f>IF(ISERROR(F9/D9-1),"н/д",F9/D9-1)</f>
        <v>0.005800000000000027</v>
      </c>
      <c r="I9" s="21">
        <f>IF(ISERROR(F9/C9-1),"н/д",F9/C9-1)</f>
        <v>0.09346114858840182</v>
      </c>
      <c r="J9" s="21">
        <f aca="true" t="shared" si="1" ref="J9:J15">IF(ISERROR(F9/B9-1),"н/д",F9/B9-1)</f>
        <v>0.1576111349036402</v>
      </c>
      <c r="K9" s="13"/>
    </row>
    <row r="10" spans="1:11" ht="18.75">
      <c r="A10" s="18" t="s">
        <v>19</v>
      </c>
      <c r="B10" s="26">
        <v>2703</v>
      </c>
      <c r="C10" s="26">
        <v>2674.206698105667</v>
      </c>
      <c r="D10" s="20">
        <v>3076.59</v>
      </c>
      <c r="E10" s="20">
        <f>'[1]инд-обновл'!I32</f>
        <v>3076.59</v>
      </c>
      <c r="F10" s="27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-0.00013001407402357668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6">
        <v>1272</v>
      </c>
      <c r="C11" s="26">
        <v>1277.8121445533097</v>
      </c>
      <c r="D11" s="20">
        <v>1440.6722186206553</v>
      </c>
      <c r="E11" s="20">
        <f>'[1]инд-обновл'!H10</f>
        <v>1440.6722186206553</v>
      </c>
      <c r="F11" s="26" t="str">
        <f>'[1]инд-обновл'!G10</f>
        <v>1444,49</v>
      </c>
      <c r="G11" s="21">
        <f t="shared" si="0"/>
        <v>0.002650000000000041</v>
      </c>
      <c r="H11" s="21">
        <f>IF(ISERROR(F11/D11-1),"н/д",F11/D11-1)</f>
        <v>0.002650000000000041</v>
      </c>
      <c r="I11" s="21">
        <f t="shared" si="3"/>
        <v>0.13044003076442556</v>
      </c>
      <c r="J11" s="21">
        <f t="shared" si="1"/>
        <v>0.13560534591194973</v>
      </c>
      <c r="K11" s="13"/>
    </row>
    <row r="12" spans="1:11" ht="18.75">
      <c r="A12" s="18" t="s">
        <v>21</v>
      </c>
      <c r="B12" s="26">
        <v>3802</v>
      </c>
      <c r="C12" s="26">
        <v>3137.36</v>
      </c>
      <c r="D12" s="20">
        <v>3434.98</v>
      </c>
      <c r="E12" s="20">
        <f>'[1]евр-индексы'!L167</f>
        <v>3434.98</v>
      </c>
      <c r="F12" s="26" t="str">
        <f>'[1]евр-индексы'!I167</f>
        <v>3424,14</v>
      </c>
      <c r="G12" s="21">
        <f t="shared" si="0"/>
        <v>-0.0031557680102941577</v>
      </c>
      <c r="H12" s="21">
        <f t="shared" si="2"/>
        <v>-0.0031557680102941577</v>
      </c>
      <c r="I12" s="21">
        <f t="shared" si="3"/>
        <v>0.09140806282989522</v>
      </c>
      <c r="J12" s="21">
        <f t="shared" si="1"/>
        <v>-0.09938453445554973</v>
      </c>
      <c r="K12" s="13"/>
    </row>
    <row r="13" spans="1:11" ht="18.75">
      <c r="A13" s="18" t="s">
        <v>22</v>
      </c>
      <c r="B13" s="26">
        <v>7070</v>
      </c>
      <c r="C13" s="26">
        <v>6057.919999999999</v>
      </c>
      <c r="D13" s="20">
        <v>7326.73</v>
      </c>
      <c r="E13" s="20">
        <f>'[1]евр-индексы'!L33</f>
        <v>7326.73</v>
      </c>
      <c r="F13" s="27" t="str">
        <f>'[1]евр-индексы'!I33</f>
        <v>7317,28</v>
      </c>
      <c r="G13" s="21">
        <f t="shared" si="0"/>
        <v>-0.0012897977678991701</v>
      </c>
      <c r="H13" s="21">
        <f t="shared" si="2"/>
        <v>-0.0012897977678991701</v>
      </c>
      <c r="I13" s="21">
        <f t="shared" si="3"/>
        <v>0.2078865353124506</v>
      </c>
      <c r="J13" s="21">
        <f t="shared" si="1"/>
        <v>0.03497595473833104</v>
      </c>
      <c r="K13" s="13"/>
    </row>
    <row r="14" spans="1:11" ht="18.75">
      <c r="A14" s="18" t="s">
        <v>23</v>
      </c>
      <c r="B14" s="26">
        <v>5956</v>
      </c>
      <c r="C14" s="26">
        <v>5649.68</v>
      </c>
      <c r="D14" s="20">
        <v>5820.45</v>
      </c>
      <c r="E14" s="20">
        <f>'[1]евр-индексы'!L110</f>
        <v>5820.45</v>
      </c>
      <c r="F14" s="26" t="str">
        <f>'[1]евр-индексы'!I110</f>
        <v>5805,40</v>
      </c>
      <c r="G14" s="21">
        <f t="shared" si="0"/>
        <v>-0.0025857107268338897</v>
      </c>
      <c r="H14" s="21">
        <f t="shared" si="2"/>
        <v>-0.0025857107268338897</v>
      </c>
      <c r="I14" s="21">
        <f t="shared" si="3"/>
        <v>0.0275626230158168</v>
      </c>
      <c r="J14" s="21">
        <f t="shared" si="1"/>
        <v>-0.02528542646071197</v>
      </c>
      <c r="K14" s="13"/>
    </row>
    <row r="15" spans="1:11" ht="18.75">
      <c r="A15" s="18" t="s">
        <v>24</v>
      </c>
      <c r="B15" s="26">
        <v>10541</v>
      </c>
      <c r="C15" s="26">
        <v>8390.376569037657</v>
      </c>
      <c r="D15" s="20">
        <v>8796.517856248936</v>
      </c>
      <c r="E15" s="20">
        <f>'[1]инд-обновл'!H5</f>
        <v>8796.517856248936</v>
      </c>
      <c r="F15" s="26" t="str">
        <f>'[1]инд-обновл'!G5</f>
        <v>8786,05</v>
      </c>
      <c r="G15" s="21">
        <f t="shared" si="0"/>
        <v>-0.0011900000000001354</v>
      </c>
      <c r="H15" s="21">
        <f t="shared" si="2"/>
        <v>-0.0011900000000001354</v>
      </c>
      <c r="I15" s="21">
        <f t="shared" si="3"/>
        <v>0.047158006283348985</v>
      </c>
      <c r="J15" s="21">
        <f t="shared" si="1"/>
        <v>-0.16648799924105884</v>
      </c>
      <c r="K15" s="13"/>
    </row>
    <row r="16" spans="1:11" ht="18.75">
      <c r="A16" s="23" t="s">
        <v>25</v>
      </c>
      <c r="B16" s="23"/>
      <c r="C16" s="23"/>
      <c r="D16" s="24"/>
      <c r="E16" s="24"/>
      <c r="F16" s="23"/>
      <c r="G16" s="28"/>
      <c r="H16" s="28"/>
      <c r="I16" s="28"/>
      <c r="J16" s="28"/>
      <c r="K16" s="13"/>
    </row>
    <row r="17" spans="1:11" ht="18.75">
      <c r="A17" s="18" t="s">
        <v>26</v>
      </c>
      <c r="B17" s="26">
        <v>8818</v>
      </c>
      <c r="C17" s="26">
        <v>7093.04</v>
      </c>
      <c r="D17" s="20">
        <v>7675.72</v>
      </c>
      <c r="E17" s="20">
        <f>'[1]азия-индексы'!S93</f>
        <v>7675.72</v>
      </c>
      <c r="F17" s="26" t="str">
        <f>'[1]азия-индексы'!K93</f>
        <v>7718,68</v>
      </c>
      <c r="G17" s="21">
        <f aca="true" t="shared" si="4" ref="G17:G22">IF(ISERROR(F17/E17-1),"н/д",F17/E17-1)</f>
        <v>0.005596869088502432</v>
      </c>
      <c r="H17" s="21">
        <f aca="true" t="shared" si="5" ref="H17:H22">IF(ISERROR(F17/D17-1),"н/д",F17/D17-1)</f>
        <v>0.005596869088502432</v>
      </c>
      <c r="I17" s="21">
        <f aca="true" t="shared" si="6" ref="I17:I22">IF(ISERROR(F17/C17-1),"н/д",F17/C17-1)</f>
        <v>0.08820477538544824</v>
      </c>
      <c r="J17" s="21">
        <f aca="true" t="shared" si="7" ref="J17:J22">IF(ISERROR(F17/B17-1),"н/д",F17/B17-1)</f>
        <v>-0.12466772510773416</v>
      </c>
      <c r="K17" s="13"/>
    </row>
    <row r="18" spans="1:11" ht="18.75">
      <c r="A18" s="18" t="s">
        <v>27</v>
      </c>
      <c r="B18" s="26">
        <v>481</v>
      </c>
      <c r="C18" s="26">
        <v>339.32</v>
      </c>
      <c r="D18" s="20">
        <v>386.55</v>
      </c>
      <c r="E18" s="20">
        <f>'[1]азия-индексы'!S105</f>
        <v>386.55</v>
      </c>
      <c r="F18" s="26" t="str">
        <f>'[1]азия-индексы'!K105</f>
        <v>384,32</v>
      </c>
      <c r="G18" s="21">
        <f t="shared" si="4"/>
        <v>-0.005768982020437297</v>
      </c>
      <c r="H18" s="21">
        <f t="shared" si="5"/>
        <v>-0.005768982020437297</v>
      </c>
      <c r="I18" s="21">
        <f>IF(ISERROR(F18/C18-1),"н/д",F18/C18-1)</f>
        <v>0.1326181775315336</v>
      </c>
      <c r="J18" s="21">
        <f t="shared" si="7"/>
        <v>-0.20099792099792102</v>
      </c>
      <c r="K18" s="13"/>
    </row>
    <row r="19" spans="1:11" ht="18.75">
      <c r="A19" s="18" t="s">
        <v>28</v>
      </c>
      <c r="B19" s="26">
        <v>19156.34</v>
      </c>
      <c r="C19" s="26">
        <v>15814.72</v>
      </c>
      <c r="D19" s="20">
        <v>18762.74</v>
      </c>
      <c r="E19" s="20">
        <f>'[1]проблемные показатели'!K10</f>
        <v>18762.74</v>
      </c>
      <c r="F19" s="26">
        <f>'[1]проблемные показатели'!K5</f>
        <v>18823.91</v>
      </c>
      <c r="G19" s="21">
        <f t="shared" si="4"/>
        <v>0.003260184813092204</v>
      </c>
      <c r="H19" s="21">
        <f t="shared" si="5"/>
        <v>0.003260184813092204</v>
      </c>
      <c r="I19" s="21">
        <f t="shared" si="6"/>
        <v>0.1902777918293843</v>
      </c>
      <c r="J19" s="21">
        <f t="shared" si="7"/>
        <v>-0.017353523689807138</v>
      </c>
      <c r="K19" s="13"/>
    </row>
    <row r="20" spans="1:11" ht="18.75">
      <c r="A20" s="18" t="s">
        <v>29</v>
      </c>
      <c r="B20" s="26">
        <v>3479</v>
      </c>
      <c r="C20" s="26">
        <v>3889.07</v>
      </c>
      <c r="D20" s="20">
        <v>4235.57</v>
      </c>
      <c r="E20" s="20">
        <f>'[1]азия-индексы'!S169</f>
        <v>4235.57</v>
      </c>
      <c r="F20" s="26" t="str">
        <f>'[1]азия-индексы'!K169</f>
        <v>4247,88</v>
      </c>
      <c r="G20" s="21">
        <f t="shared" si="4"/>
        <v>0.0029063384621197397</v>
      </c>
      <c r="H20" s="21">
        <f t="shared" si="5"/>
        <v>0.0029063384621197397</v>
      </c>
      <c r="I20" s="21">
        <f t="shared" si="6"/>
        <v>0.0922611318387172</v>
      </c>
      <c r="J20" s="21">
        <f>IF(ISERROR(F20/B20-1),"н/д",F20/B20-1)</f>
        <v>0.22100603621730386</v>
      </c>
      <c r="K20" s="13"/>
    </row>
    <row r="21" spans="1:11" ht="18.75">
      <c r="A21" s="18" t="s">
        <v>30</v>
      </c>
      <c r="B21" s="26">
        <v>1259</v>
      </c>
      <c r="C21" s="26">
        <v>848.22</v>
      </c>
      <c r="D21" s="20">
        <v>837.96</v>
      </c>
      <c r="E21" s="20">
        <f>'[1]азия-индексы'!S141</f>
        <v>837.96</v>
      </c>
      <c r="F21" s="26" t="str">
        <f>'[1]азия-индексы'!K141</f>
        <v>853,83</v>
      </c>
      <c r="G21" s="21">
        <f t="shared" si="4"/>
        <v>0.018938851496491438</v>
      </c>
      <c r="H21" s="21">
        <f t="shared" si="5"/>
        <v>0.018938851496491438</v>
      </c>
      <c r="I21" s="21">
        <f t="shared" si="6"/>
        <v>0.006613850180377856</v>
      </c>
      <c r="J21" s="21">
        <f t="shared" si="7"/>
        <v>-0.32181890389197776</v>
      </c>
      <c r="K21" s="13"/>
    </row>
    <row r="22" spans="1:11" ht="18.75">
      <c r="A22" s="18" t="s">
        <v>31</v>
      </c>
      <c r="B22" s="26">
        <v>70127.04</v>
      </c>
      <c r="C22" s="26">
        <v>58600.37</v>
      </c>
      <c r="D22" s="20">
        <v>59175.86</v>
      </c>
      <c r="E22" s="20">
        <f>'[1]проблемные показатели'!G10</f>
        <v>59175.86</v>
      </c>
      <c r="F22" s="26">
        <f>'[1]проблемные показатели'!G5</f>
        <v>59570.8</v>
      </c>
      <c r="G22" s="21">
        <f t="shared" si="4"/>
        <v>0.006674005244706294</v>
      </c>
      <c r="H22" s="21">
        <f t="shared" si="5"/>
        <v>0.006674005244706294</v>
      </c>
      <c r="I22" s="21">
        <f t="shared" si="6"/>
        <v>0.016560134347274547</v>
      </c>
      <c r="J22" s="21">
        <f t="shared" si="7"/>
        <v>-0.15053023769433294</v>
      </c>
      <c r="K22" s="13"/>
    </row>
    <row r="23" spans="1:14" ht="36.75" customHeight="1">
      <c r="A23" s="29" t="s">
        <v>32</v>
      </c>
      <c r="B23" s="29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30">
        <v>95.7</v>
      </c>
      <c r="C24" s="30">
        <v>112.45</v>
      </c>
      <c r="D24" s="20">
        <v>111.36</v>
      </c>
      <c r="E24" s="30">
        <f>'[1]проблемные показатели'!C28</f>
        <v>111.36</v>
      </c>
      <c r="F24" s="31">
        <f>'[1]проблемные показатели'!C23</f>
        <v>111.28</v>
      </c>
      <c r="G24" s="21">
        <f>IF(ISERROR(F24/E24-1),"н/д",F24/E24-1)</f>
        <v>-0.0007183908045976795</v>
      </c>
      <c r="H24" s="21">
        <f aca="true" t="shared" si="8" ref="H24:H33">IF(ISERROR(F24/D24-1),"н/д",F24/D24-1)</f>
        <v>-0.0007183908045976795</v>
      </c>
      <c r="I24" s="21">
        <f aca="true" t="shared" si="9" ref="I24:I33">IF(ISERROR(F24/C24-1),"н/д",F24/C24-1)</f>
        <v>-0.010404624277456698</v>
      </c>
      <c r="J24" s="21">
        <f>IF(ISERROR(F24/B24-1),"н/д",F24/B24-1)</f>
        <v>0.16280041797283173</v>
      </c>
      <c r="K24" s="13"/>
    </row>
    <row r="25" spans="1:11" ht="18.75">
      <c r="A25" s="18" t="s">
        <v>34</v>
      </c>
      <c r="B25" s="30">
        <v>89.25</v>
      </c>
      <c r="C25" s="30">
        <v>101.30999999999999</v>
      </c>
      <c r="D25" s="20">
        <v>92.47999999999999</v>
      </c>
      <c r="E25" s="30">
        <f>'[1]сырье'!N81</f>
        <v>92.47999999999999</v>
      </c>
      <c r="F25" s="31" t="str">
        <f>'[1]сырье'!K81</f>
        <v>92,660</v>
      </c>
      <c r="G25" s="21">
        <f aca="true" t="shared" si="10" ref="G25:G33">IF(ISERROR(F25/E25-1),"н/д",F25/E25-1)</f>
        <v>0.0019463667820069919</v>
      </c>
      <c r="H25" s="21">
        <f t="shared" si="8"/>
        <v>0.0019463667820069919</v>
      </c>
      <c r="I25" s="21">
        <f t="shared" si="9"/>
        <v>-0.08538150231961295</v>
      </c>
      <c r="J25" s="21">
        <f aca="true" t="shared" si="11" ref="J25:J31">IF(ISERROR(F25/B25-1),"н/д",F25/B25-1)</f>
        <v>0.03820728291316522</v>
      </c>
      <c r="K25" s="13"/>
    </row>
    <row r="26" spans="1:116" s="32" customFormat="1" ht="18.75">
      <c r="A26" s="18" t="s">
        <v>35</v>
      </c>
      <c r="B26" s="30">
        <v>1374.1</v>
      </c>
      <c r="C26" s="30">
        <v>1608.1023327005457</v>
      </c>
      <c r="D26" s="20">
        <v>1783.3039788647827</v>
      </c>
      <c r="E26" s="19">
        <f>'[1]инд-обновл'!H16</f>
        <v>1783.3039788647827</v>
      </c>
      <c r="F26" s="19" t="str">
        <f>'[1]инд-обновл'!G16</f>
        <v>1782,02</v>
      </c>
      <c r="G26" s="21">
        <f t="shared" si="10"/>
        <v>-0.0007200000000000539</v>
      </c>
      <c r="H26" s="21">
        <f t="shared" si="8"/>
        <v>-0.0007200000000000539</v>
      </c>
      <c r="I26" s="21">
        <f t="shared" si="9"/>
        <v>0.10815087060248696</v>
      </c>
      <c r="J26" s="21">
        <f t="shared" si="11"/>
        <v>0.2968634014991631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30">
        <v>9401.6</v>
      </c>
      <c r="C27" s="30">
        <v>7530.990876235418</v>
      </c>
      <c r="D27" s="20">
        <v>8345.64</v>
      </c>
      <c r="E27" s="19">
        <f>'[1]проблемные показатели'!C10</f>
        <v>8345.64</v>
      </c>
      <c r="F27" s="19">
        <f>'[1]проблемные показатели'!C5</f>
        <v>8382.47</v>
      </c>
      <c r="G27" s="21">
        <f t="shared" si="10"/>
        <v>0.004413082759380904</v>
      </c>
      <c r="H27" s="21">
        <f t="shared" si="8"/>
        <v>0.004413082759380904</v>
      </c>
      <c r="I27" s="21">
        <f t="shared" si="9"/>
        <v>0.11306335882725405</v>
      </c>
      <c r="J27" s="21">
        <f t="shared" si="11"/>
        <v>-0.10839963410483333</v>
      </c>
      <c r="K27" s="13"/>
    </row>
    <row r="28" spans="1:11" ht="18.75">
      <c r="A28" s="18" t="s">
        <v>37</v>
      </c>
      <c r="B28" s="30">
        <v>23875</v>
      </c>
      <c r="C28" s="30">
        <v>19100.067964658378</v>
      </c>
      <c r="D28" s="20">
        <v>18729.91947959224</v>
      </c>
      <c r="E28" s="30">
        <f>'[1]инд-обновл'!H17</f>
        <v>18729.91947959224</v>
      </c>
      <c r="F28" s="30" t="str">
        <f>'[1]инд-обновл'!G17</f>
        <v>18888</v>
      </c>
      <c r="G28" s="21">
        <f t="shared" si="10"/>
        <v>0.008440000000000003</v>
      </c>
      <c r="H28" s="21">
        <f t="shared" si="8"/>
        <v>0.008440000000000003</v>
      </c>
      <c r="I28" s="21">
        <f t="shared" si="9"/>
        <v>-0.011102995290423912</v>
      </c>
      <c r="J28" s="21">
        <f t="shared" si="11"/>
        <v>-0.20887958115183247</v>
      </c>
      <c r="K28" s="13"/>
    </row>
    <row r="29" spans="1:11" ht="18.75">
      <c r="A29" s="18" t="s">
        <v>38</v>
      </c>
      <c r="B29" s="30">
        <v>2488</v>
      </c>
      <c r="C29" s="30">
        <v>2108.0028610029403</v>
      </c>
      <c r="D29" s="20">
        <v>2126.00977361125</v>
      </c>
      <c r="E29" s="30">
        <f>'[1]инд-обновл'!H15</f>
        <v>2126.00977361125</v>
      </c>
      <c r="F29" s="30" t="str">
        <f>'[1]инд-обновл'!G15</f>
        <v>2131,75</v>
      </c>
      <c r="G29" s="21">
        <f t="shared" si="10"/>
        <v>0.0026999999999999247</v>
      </c>
      <c r="H29" s="21">
        <f t="shared" si="8"/>
        <v>0.0026999999999999247</v>
      </c>
      <c r="I29" s="21">
        <f t="shared" si="9"/>
        <v>0.011265230914231816</v>
      </c>
      <c r="J29" s="21">
        <f t="shared" si="11"/>
        <v>-0.14318729903536975</v>
      </c>
      <c r="K29" s="13"/>
    </row>
    <row r="30" spans="1:11" ht="18.75">
      <c r="A30" s="18" t="s">
        <v>39</v>
      </c>
      <c r="B30" s="30">
        <v>143.25</v>
      </c>
      <c r="C30" s="30">
        <v>96.44</v>
      </c>
      <c r="D30" s="20">
        <v>71.2</v>
      </c>
      <c r="E30" s="30">
        <f>'[1]сырье'!N89</f>
        <v>71.2</v>
      </c>
      <c r="F30" s="31" t="str">
        <f>'[1]сырье'!K89</f>
        <v>70,830</v>
      </c>
      <c r="G30" s="21">
        <f t="shared" si="10"/>
        <v>-0.005196629213483184</v>
      </c>
      <c r="H30" s="21">
        <f t="shared" si="8"/>
        <v>-0.005196629213483184</v>
      </c>
      <c r="I30" s="21">
        <f t="shared" si="9"/>
        <v>-0.2655537121526338</v>
      </c>
      <c r="J30" s="21">
        <f t="shared" si="11"/>
        <v>-0.5055497382198952</v>
      </c>
      <c r="K30" s="13"/>
    </row>
    <row r="31" spans="1:11" ht="18.75">
      <c r="A31" s="18" t="s">
        <v>40</v>
      </c>
      <c r="B31" s="30">
        <v>31.74</v>
      </c>
      <c r="C31" s="30">
        <v>23.29</v>
      </c>
      <c r="D31" s="20">
        <v>20.42</v>
      </c>
      <c r="E31" s="30">
        <f>'[1]проблемные показатели'!J28</f>
        <v>20.42</v>
      </c>
      <c r="F31" s="31">
        <f>'[1]проблемные показатели'!J23</f>
        <v>21.1</v>
      </c>
      <c r="G31" s="21">
        <f t="shared" si="10"/>
        <v>0.033300685602350555</v>
      </c>
      <c r="H31" s="21">
        <f t="shared" si="8"/>
        <v>0.033300685602350555</v>
      </c>
      <c r="I31" s="21">
        <f t="shared" si="9"/>
        <v>-0.09403177329325885</v>
      </c>
      <c r="J31" s="21">
        <f t="shared" si="11"/>
        <v>-0.33522369250157524</v>
      </c>
      <c r="K31" s="13"/>
    </row>
    <row r="32" spans="1:11" ht="18.75">
      <c r="A32" s="18" t="s">
        <v>41</v>
      </c>
      <c r="B32" s="30">
        <v>607</v>
      </c>
      <c r="C32" s="30">
        <v>652</v>
      </c>
      <c r="D32" s="20">
        <v>756.75</v>
      </c>
      <c r="E32" s="30">
        <f>'[1]сырье'!N88</f>
        <v>756.75</v>
      </c>
      <c r="F32" s="31" t="str">
        <f>'[1]сырье'!K88</f>
        <v>758,250</v>
      </c>
      <c r="G32" s="21">
        <f t="shared" si="10"/>
        <v>0.001982160555004997</v>
      </c>
      <c r="H32" s="21">
        <f t="shared" si="8"/>
        <v>0.001982160555004997</v>
      </c>
      <c r="I32" s="21">
        <f t="shared" si="9"/>
        <v>0.16296012269938642</v>
      </c>
      <c r="J32" s="21">
        <f>IF(ISERROR(F32/B32-1),"н/д",F32/B32-1)</f>
        <v>0.24917627677100485</v>
      </c>
      <c r="K32" s="13"/>
    </row>
    <row r="33" spans="1:11" ht="18.75">
      <c r="A33" s="18" t="s">
        <v>42</v>
      </c>
      <c r="B33" s="30">
        <f>8698.16/30.72*100/37</f>
        <v>765.2519707207208</v>
      </c>
      <c r="C33" s="30">
        <v>698</v>
      </c>
      <c r="D33" s="20">
        <v>884.2</v>
      </c>
      <c r="E33" s="30">
        <f>'[1]проблемные показатели'!G26</f>
        <v>884.2</v>
      </c>
      <c r="F33" s="31">
        <f>'[1]проблемные показатели'!G21</f>
        <v>876.6</v>
      </c>
      <c r="G33" s="21">
        <f t="shared" si="10"/>
        <v>-0.0085953404207193</v>
      </c>
      <c r="H33" s="21">
        <f t="shared" si="8"/>
        <v>-0.0085953404207193</v>
      </c>
      <c r="I33" s="21">
        <f t="shared" si="9"/>
        <v>0.2558739255014326</v>
      </c>
      <c r="J33" s="21">
        <f>IF(ISERROR(F33/B33-1),"н/д",F33/B33-1)</f>
        <v>0.14550505394244295</v>
      </c>
      <c r="K33" s="13"/>
    </row>
    <row r="34" spans="1:14" ht="36" customHeight="1">
      <c r="A34" s="29" t="s">
        <v>43</v>
      </c>
      <c r="B34" s="29"/>
      <c r="C34" s="29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41183</v>
      </c>
      <c r="E35" s="14">
        <f>IF(J35=2,F35-3,F35-1)</f>
        <v>41183</v>
      </c>
      <c r="F35" s="35">
        <f>I1</f>
        <v>41184</v>
      </c>
      <c r="G35" s="36"/>
      <c r="H35" s="37"/>
      <c r="I35" s="36"/>
      <c r="J35" s="38">
        <f>WEEKDAY(F35)</f>
        <v>3</v>
      </c>
      <c r="K35" s="13"/>
    </row>
    <row r="36" spans="1:11" ht="18.75">
      <c r="A36" s="18" t="s">
        <v>44</v>
      </c>
      <c r="B36" s="30">
        <v>7.75</v>
      </c>
      <c r="C36" s="30">
        <v>8</v>
      </c>
      <c r="D36" s="30">
        <v>8.25</v>
      </c>
      <c r="E36" s="30">
        <v>8.25</v>
      </c>
      <c r="F36" s="30">
        <v>8.25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кс'!BE5</f>
        <v>748.9</v>
      </c>
      <c r="F37" s="19">
        <f>'[1]ост. ср-тв на кс'!BD5</f>
        <v>661.1</v>
      </c>
      <c r="G37" s="21">
        <f t="shared" si="12"/>
        <v>-0.11723861663773527</v>
      </c>
      <c r="H37" s="21">
        <f aca="true" t="shared" si="13" ref="H37:H42">IF(ISERROR(F37/D37-1),"н/д",F37/D37-1)</f>
        <v>-0.11723861663773527</v>
      </c>
      <c r="I37" s="21">
        <f aca="true" t="shared" si="14" ref="I37:I42">IF(ISERROR(F37/C37-1),"н/д",F37/C37-1)</f>
        <v>-0.32637049113511307</v>
      </c>
      <c r="J37" s="21">
        <f aca="true" t="shared" si="15" ref="J37:J42">IF(ISERROR(F37/B37-1),"н/д",F37/B37-1)</f>
        <v>-0.32111316492092823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кс'!BG5</f>
        <v>537.9</v>
      </c>
      <c r="F38" s="19">
        <f>'[1]ост. ср-тв на кс'!BF5</f>
        <v>461.4</v>
      </c>
      <c r="G38" s="21">
        <f t="shared" si="12"/>
        <v>-0.14221974344673727</v>
      </c>
      <c r="H38" s="21">
        <f t="shared" si="13"/>
        <v>-0.14221974344673727</v>
      </c>
      <c r="I38" s="21">
        <f t="shared" si="14"/>
        <v>-0.37267165193745755</v>
      </c>
      <c r="J38" s="21">
        <f t="shared" si="15"/>
        <v>-0.27759511507750123</v>
      </c>
      <c r="K38" s="13"/>
    </row>
    <row r="39" spans="1:11" ht="18.75">
      <c r="A39" s="18" t="s">
        <v>47</v>
      </c>
      <c r="B39" s="19">
        <v>7</v>
      </c>
      <c r="C39" s="30">
        <v>6.35</v>
      </c>
      <c r="D39" s="30">
        <v>6.69</v>
      </c>
      <c r="E39" s="30">
        <f>'[1]mibid-mibor'!C8</f>
        <v>6.69</v>
      </c>
      <c r="F39" s="30">
        <f>'[1]mibid-mibor'!D8</f>
        <v>6.69</v>
      </c>
      <c r="G39" s="21">
        <f t="shared" si="12"/>
        <v>0</v>
      </c>
      <c r="H39" s="21">
        <f t="shared" si="13"/>
        <v>0</v>
      </c>
      <c r="I39" s="21">
        <f t="shared" si="14"/>
        <v>0.053543307086614256</v>
      </c>
      <c r="J39" s="21">
        <f t="shared" si="15"/>
        <v>-0.04428571428571426</v>
      </c>
      <c r="K39" s="13"/>
    </row>
    <row r="40" spans="1:11" ht="18.75">
      <c r="A40" s="18" t="s">
        <v>48</v>
      </c>
      <c r="B40" s="30">
        <v>4.63</v>
      </c>
      <c r="C40" s="30">
        <v>7.39</v>
      </c>
      <c r="D40" s="30">
        <v>7.52</v>
      </c>
      <c r="E40" s="30">
        <f>'[1]mibid-mibor'!E8</f>
        <v>7.52</v>
      </c>
      <c r="F40" s="30">
        <f>'[1]mibid-mibor'!F8</f>
        <v>7.52</v>
      </c>
      <c r="G40" s="21">
        <f t="shared" si="12"/>
        <v>0</v>
      </c>
      <c r="H40" s="21">
        <f t="shared" si="13"/>
        <v>0</v>
      </c>
      <c r="I40" s="21">
        <f t="shared" si="14"/>
        <v>0.017591339648173276</v>
      </c>
      <c r="J40" s="21">
        <f t="shared" si="15"/>
        <v>0.6241900647948164</v>
      </c>
      <c r="K40" s="13"/>
    </row>
    <row r="41" spans="1:11" ht="18.75">
      <c r="A41" s="18" t="s">
        <v>49</v>
      </c>
      <c r="B41" s="30">
        <v>30.72</v>
      </c>
      <c r="C41" s="30">
        <v>32.19614933936725</v>
      </c>
      <c r="D41" s="30">
        <v>30.9169</v>
      </c>
      <c r="E41" s="30">
        <f>'[1]МакроDelay'!L7</f>
        <v>30.9169</v>
      </c>
      <c r="F41" s="30">
        <f>'[1]МакроDelay'!Q7</f>
        <v>31.2538</v>
      </c>
      <c r="G41" s="21">
        <f>IF(ISERROR(F41/E41-1),"н/д",F41/E41-1)</f>
        <v>0.010896952799278159</v>
      </c>
      <c r="H41" s="21">
        <f>IF(ISERROR(F41/D41-1),"н/д",F41/D41-1)</f>
        <v>0.010896952799278159</v>
      </c>
      <c r="I41" s="21">
        <f t="shared" si="14"/>
        <v>-0.02926900758951989</v>
      </c>
      <c r="J41" s="21">
        <f t="shared" si="15"/>
        <v>0.017376302083333295</v>
      </c>
      <c r="K41" s="13"/>
    </row>
    <row r="42" spans="1:11" ht="18.75">
      <c r="A42" s="18" t="s">
        <v>50</v>
      </c>
      <c r="B42" s="30">
        <v>39.79</v>
      </c>
      <c r="C42" s="30">
        <v>41.67128441586324</v>
      </c>
      <c r="D42" s="30">
        <v>39.9786</v>
      </c>
      <c r="E42" s="30">
        <f>'[1]МакроDelay'!L9</f>
        <v>39.9786</v>
      </c>
      <c r="F42" s="30">
        <f>'[1]МакроDelay'!Q9</f>
        <v>40.1455</v>
      </c>
      <c r="G42" s="21">
        <f t="shared" si="12"/>
        <v>0.004174733482413151</v>
      </c>
      <c r="H42" s="21">
        <f t="shared" si="13"/>
        <v>0.004174733482413151</v>
      </c>
      <c r="I42" s="21">
        <f t="shared" si="14"/>
        <v>-0.03661476811313291</v>
      </c>
      <c r="J42" s="21">
        <f t="shared" si="15"/>
        <v>0.008934405629555053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'[1]ЗВР-cbr'!D5</f>
        <v>41159</v>
      </c>
      <c r="E43" s="40">
        <f>'[1]ЗВР-cbr'!D4</f>
        <v>41166</v>
      </c>
      <c r="F43" s="40">
        <f>'[1]ЗВР-cbr'!D3</f>
        <v>41173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517,2</v>
      </c>
      <c r="E44" s="19" t="str">
        <f>'[1]ЗВР-cbr'!L4</f>
        <v>522,8</v>
      </c>
      <c r="F44" s="19" t="str">
        <f>'[1]ЗВР-cbr'!L3</f>
        <v>524,5</v>
      </c>
      <c r="G44" s="21">
        <f>IF(ISERROR(F44/E44-1),"н/д",F44/E44-1)</f>
        <v>0.0032517214996174992</v>
      </c>
      <c r="H44" s="21"/>
      <c r="I44" s="21">
        <f>IF(ISERROR(F44/C44-1),"н/д",F44/C44-1)</f>
        <v>0.053212851405622486</v>
      </c>
      <c r="J44" s="21">
        <f>IF(ISERROR(F44/B44-1),"н/д",F44/B44-1)</f>
        <v>0.19830934429974878</v>
      </c>
      <c r="K44" s="13"/>
    </row>
    <row r="45" spans="1:11" ht="18.75">
      <c r="A45" s="42"/>
      <c r="B45" s="40">
        <v>40544</v>
      </c>
      <c r="C45" s="40">
        <v>40909</v>
      </c>
      <c r="D45" s="40">
        <v>41176</v>
      </c>
      <c r="E45" s="40">
        <v>41169</v>
      </c>
      <c r="F45" s="40">
        <v>41176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5.1</v>
      </c>
      <c r="E46" s="20">
        <v>5</v>
      </c>
      <c r="F46" s="20">
        <v>5.1</v>
      </c>
      <c r="G46" s="21">
        <f>IF(ISERROR(F46-E46),"н/д",F46-E46)/100</f>
        <v>0.0009999999999999966</v>
      </c>
      <c r="H46" s="21">
        <f>IF(ISERROR(F46-D46),"н/д",F46-D46)/100</f>
        <v>0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'[1]M2'!P24</f>
        <v>41071</v>
      </c>
      <c r="E47" s="45">
        <f>'[1]M2'!P23</f>
        <v>41102</v>
      </c>
      <c r="F47" s="45">
        <f>'[1]M2'!P22</f>
        <v>41133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1"/>
      <c r="H48" s="21">
        <f>IF(ISERROR(F48/D48-1),"н/д",F48/D48-1)</f>
        <v>-0.004282958928976677</v>
      </c>
      <c r="I48" s="21">
        <f>IF(ISERROR(F48/C48-1),"н/д",F48/C48-1)</f>
        <v>0.0378243002969012</v>
      </c>
      <c r="J48" s="21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41091</v>
      </c>
      <c r="E50" s="45">
        <v>41122</v>
      </c>
      <c r="F50" s="45">
        <v>41153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1"/>
      <c r="H51" s="21">
        <f>IF(ISERROR(F51/E51-1),"н/д",F51/E51-1)</f>
        <v>-7.259879485999043E-05</v>
      </c>
      <c r="I51" s="21">
        <f>IF(ISERROR(F51/C51-1),"н/д",F51/C51-1)</f>
        <v>0.15414480997949798</v>
      </c>
      <c r="J51" s="21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1"/>
      <c r="H52" s="21">
        <f>IF(ISERROR(F52/E52-1),"н/д",F52/E52-1)</f>
        <v>-0.017721611100733003</v>
      </c>
      <c r="I52" s="21">
        <f>IF(ISERROR(F52/C52-1),"н/д",F52/C52-1)</f>
        <v>0.056543134044599874</v>
      </c>
      <c r="J52" s="21">
        <f>IF(ISERROR(F52/B52-1),"н/д",F52/B52-1)</f>
        <v>0.505751614070505</v>
      </c>
      <c r="K52" s="8"/>
    </row>
    <row r="53" spans="1:14" ht="36" customHeight="1">
      <c r="A53" s="29" t="s">
        <v>61</v>
      </c>
      <c r="B53" s="29"/>
      <c r="C53" s="29"/>
      <c r="D53" s="29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41030</v>
      </c>
      <c r="E54" s="45">
        <v>41061</v>
      </c>
      <c r="F54" s="45">
        <v>41091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1117,6</v>
      </c>
      <c r="E55" s="19" t="str">
        <f>'[1]Дох-Расх фед.б.'!J5</f>
        <v>1047,7</v>
      </c>
      <c r="F55" s="19" t="str">
        <f>'[1]Дох-Расх фед.б.'!J4</f>
        <v>1106,2</v>
      </c>
      <c r="G55" s="21">
        <f>IF(ISERROR(F55/E55-1),"н/д",F55/E55-1)</f>
        <v>0.055836594444974796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990,2</v>
      </c>
      <c r="E56" s="19" t="str">
        <f>'[1]Дох-Расх фед.б.'!J29</f>
        <v>1012,5</v>
      </c>
      <c r="F56" s="19" t="str">
        <f>'[1]Дох-Расх фед.б.'!J28</f>
        <v>859,4</v>
      </c>
      <c r="G56" s="21">
        <f>IF(ISERROR(F56/E56-1),"н/д",F56/E56-1)</f>
        <v>-0.15120987654320994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6">
        <f>B55-B56</f>
        <v>-1795.1409999999996</v>
      </c>
      <c r="C57" s="26">
        <f>C55-C56</f>
        <v>416.52000000000044</v>
      </c>
      <c r="D57" s="26">
        <f>D55-D56</f>
        <v>127.39999999999986</v>
      </c>
      <c r="E57" s="26">
        <f>E55-E56</f>
        <v>35.200000000000045</v>
      </c>
      <c r="F57" s="19">
        <f>F55-F56</f>
        <v>246.80000000000007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41030</v>
      </c>
      <c r="E58" s="45">
        <v>41061</v>
      </c>
      <c r="F58" s="45">
        <v>41091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46</v>
      </c>
      <c r="E59" s="20">
        <v>40.796</v>
      </c>
      <c r="F59" s="20">
        <v>40.645</v>
      </c>
      <c r="G59" s="21">
        <f>IF(ISERROR(F59/E59-1),"н/д",F59/E59-1)</f>
        <v>-0.0037013432689478876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26.9</v>
      </c>
      <c r="E60" s="20">
        <v>26.797</v>
      </c>
      <c r="F60" s="20">
        <v>29.594</v>
      </c>
      <c r="G60" s="21">
        <f>IF(ISERROR(F60/E60-1),"н/д",F60/E60-1)</f>
        <v>0.10437735567414275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19.1</v>
      </c>
      <c r="E61" s="20">
        <f>E59-E60</f>
        <v>13.998999999999999</v>
      </c>
      <c r="F61" s="20">
        <f>F59-F60</f>
        <v>11.051000000000002</v>
      </c>
      <c r="G61" s="21">
        <f>IF(ISERROR(F61/E61-1),"н/д",F61/E61-1)</f>
        <v>-0.2105864704621757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5" t="s">
        <v>62</v>
      </c>
      <c r="C64" s="45" t="s">
        <v>63</v>
      </c>
      <c r="D64" s="45">
        <v>41061</v>
      </c>
      <c r="E64" s="45">
        <v>41091</v>
      </c>
      <c r="F64" s="45">
        <v>41122</v>
      </c>
      <c r="G64" s="48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2012-10-02T09:12:30Z</dcterms:created>
  <dcterms:modified xsi:type="dcterms:W3CDTF">2012-10-02T09:13:27Z</dcterms:modified>
  <cp:category/>
  <cp:version/>
  <cp:contentType/>
  <cp:contentStatus/>
</cp:coreProperties>
</file>