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<sst xmlns="http://schemas.openxmlformats.org/spreadsheetml/2006/main" count="94" uniqueCount="78">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</sst>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7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7615,89</v>
          </cell>
          <cell r="S93">
            <v>7690.650000000001</v>
          </cell>
        </row>
        <row r="105">
          <cell r="K105" t="str">
            <v>393,45</v>
          </cell>
          <cell r="S105">
            <v>388.15999999999997</v>
          </cell>
        </row>
        <row r="141">
          <cell r="K141" t="str">
            <v>849,30</v>
          </cell>
          <cell r="S141">
            <v>853.8199999999999</v>
          </cell>
        </row>
        <row r="169">
          <cell r="K169" t="str">
            <v>4248,04</v>
          </cell>
          <cell r="S169">
            <v>4309.92</v>
          </cell>
        </row>
      </sheetData>
      <sheetData sheetId="2">
        <row r="33">
          <cell r="I33" t="str">
            <v>7294,40</v>
          </cell>
          <cell r="L33">
            <v>7397.87</v>
          </cell>
        </row>
        <row r="110">
          <cell r="I110" t="str">
            <v>5822,00</v>
          </cell>
          <cell r="L110">
            <v>5871.02</v>
          </cell>
        </row>
        <row r="167">
          <cell r="I167" t="str">
            <v>3411,57</v>
          </cell>
          <cell r="L167">
            <v>3457.04</v>
          </cell>
        </row>
      </sheetData>
      <sheetData sheetId="3">
        <row r="2">
          <cell r="G2" t="str">
            <v>13610,15</v>
          </cell>
          <cell r="H2">
            <v>13575.396983721674</v>
          </cell>
        </row>
        <row r="5">
          <cell r="G5" t="str">
            <v>8863,3</v>
          </cell>
          <cell r="H5">
            <v>8824.56018080626</v>
          </cell>
        </row>
        <row r="6">
          <cell r="G6" t="str">
            <v>1486,28</v>
          </cell>
          <cell r="H6">
            <v>1508.760531925693</v>
          </cell>
        </row>
        <row r="8">
          <cell r="G8" t="str">
            <v>1463,92</v>
          </cell>
          <cell r="H8">
            <v>1477.6026000767106</v>
          </cell>
        </row>
        <row r="10">
          <cell r="G10" t="str">
            <v>1460,93</v>
          </cell>
          <cell r="H10">
            <v>1461.397647247119</v>
          </cell>
        </row>
        <row r="15">
          <cell r="G15" t="str">
            <v>2079,51</v>
          </cell>
          <cell r="H15">
            <v>2109.9994926690683</v>
          </cell>
        </row>
        <row r="16">
          <cell r="G16" t="str">
            <v>1771,3</v>
          </cell>
          <cell r="H16">
            <v>1780.7916193310343</v>
          </cell>
        </row>
        <row r="17">
          <cell r="G17" t="str">
            <v>18046</v>
          </cell>
          <cell r="H17">
            <v>18300.004056301463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41180</v>
          </cell>
          <cell r="L3" t="str">
            <v>528,2</v>
          </cell>
        </row>
        <row r="4">
          <cell r="D4">
            <v>41173</v>
          </cell>
          <cell r="L4" t="str">
            <v>524,5</v>
          </cell>
        </row>
        <row r="5">
          <cell r="D5">
            <v>41166</v>
          </cell>
          <cell r="L5" t="str">
            <v>522,8</v>
          </cell>
        </row>
      </sheetData>
      <sheetData sheetId="5">
        <row r="8">
          <cell r="C8">
            <v>6.53</v>
          </cell>
          <cell r="D8">
            <v>6.53</v>
          </cell>
          <cell r="E8">
            <v>7.47</v>
          </cell>
          <cell r="F8">
            <v>7.47</v>
          </cell>
        </row>
      </sheetData>
      <sheetData sheetId="6">
        <row r="7">
          <cell r="L7">
            <v>31.121</v>
          </cell>
          <cell r="Q7">
            <v>30.9744</v>
          </cell>
        </row>
        <row r="9">
          <cell r="L9">
            <v>40.2581</v>
          </cell>
          <cell r="Q9">
            <v>40.2822</v>
          </cell>
        </row>
      </sheetData>
      <sheetData sheetId="7">
        <row r="81">
          <cell r="K81" t="str">
            <v>88,400</v>
          </cell>
          <cell r="N81">
            <v>89.88000000000001</v>
          </cell>
        </row>
        <row r="88">
          <cell r="K88" t="str">
            <v>741,500</v>
          </cell>
          <cell r="N88">
            <v>748</v>
          </cell>
        </row>
        <row r="89">
          <cell r="K89" t="str">
            <v>71,870</v>
          </cell>
          <cell r="N89">
            <v>71.49000000000001</v>
          </cell>
        </row>
      </sheetData>
      <sheetData sheetId="8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9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10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1">
        <row r="5">
          <cell r="BD5">
            <v>618.8</v>
          </cell>
          <cell r="BE5">
            <v>590.2</v>
          </cell>
          <cell r="BF5">
            <v>447.8</v>
          </cell>
          <cell r="BG5">
            <v>404.8</v>
          </cell>
        </row>
      </sheetData>
      <sheetData sheetId="12">
        <row r="5">
          <cell r="C5">
            <v>8200.24</v>
          </cell>
          <cell r="G5">
            <v>58571.59</v>
          </cell>
          <cell r="K5">
            <v>18746.6657</v>
          </cell>
        </row>
        <row r="10">
          <cell r="C10">
            <v>8329.11</v>
          </cell>
          <cell r="G10">
            <v>58458</v>
          </cell>
          <cell r="K10">
            <v>18938.46</v>
          </cell>
        </row>
        <row r="21">
          <cell r="G21">
            <v>858.2</v>
          </cell>
        </row>
        <row r="23">
          <cell r="C23">
            <v>110.0501</v>
          </cell>
          <cell r="J23">
            <v>21.32</v>
          </cell>
        </row>
        <row r="26">
          <cell r="G26">
            <v>857.4</v>
          </cell>
        </row>
        <row r="28">
          <cell r="C28">
            <v>111.18</v>
          </cell>
          <cell r="J28">
            <v>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41190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41187</v>
      </c>
      <c r="F4" s="14">
        <f>I1</f>
        <v>41190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1490.214538971575</v>
      </c>
      <c r="E6" s="20">
        <f>'[1]инд-обновл'!H8</f>
        <v>1477.6026000767106</v>
      </c>
      <c r="F6" s="19" t="str">
        <f>'[1]инд-обновл'!G8</f>
        <v>1463,92</v>
      </c>
      <c r="G6" s="21">
        <f>IF(ISERROR(F6/E6-1),"н/д",F6/E6-1)</f>
        <v>-0.009260000000000157</v>
      </c>
      <c r="H6" s="21">
        <f>IF(ISERROR(F6/D6-1),"н/д",F6/D6-1)</f>
        <v>-0.017644800989340292</v>
      </c>
      <c r="I6" s="21">
        <f>IF(ISERROR(F6/C6-1),"н/д",F6/C6-1)</f>
        <v>0.02358201388023118</v>
      </c>
      <c r="J6" s="21">
        <f>IF(ISERROR(F6/B6-1),"н/д",F6/B6-1)</f>
        <v>-0.17292655367231635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1513.7771984357767</v>
      </c>
      <c r="E7" s="20">
        <f>'[1]инд-обновл'!H6</f>
        <v>1508.760531925693</v>
      </c>
      <c r="F7" s="19" t="str">
        <f>'[1]инд-обновл'!G6</f>
        <v>1486,28</v>
      </c>
      <c r="G7" s="21">
        <f>IF(ISERROR(F7/E7-1),"н/д",F7/E7-1)</f>
        <v>-0.014900000000000135</v>
      </c>
      <c r="H7" s="21">
        <f>IF(ISERROR(F7/D7-1),"н/д",F7/D7-1)</f>
        <v>-0.018164627175115466</v>
      </c>
      <c r="I7" s="21">
        <f>IF(ISERROR(F7/C7-1),"н/д",F7/C7-1)</f>
        <v>0.026183284673531926</v>
      </c>
      <c r="J7" s="21">
        <f>IF(ISERROR(F7/B7-1),"н/д",F7/B7-1)</f>
        <v>-0.10894484412470029</v>
      </c>
      <c r="K7" s="13"/>
    </row>
    <row r="8" spans="1:11" ht="18.75">
      <c r="A8" s="23" t="s">
        <v>17</v>
      </c>
      <c r="B8" s="23"/>
      <c r="C8" s="23"/>
      <c r="D8" s="24"/>
      <c r="E8" s="24"/>
      <c r="F8" s="25"/>
      <c r="G8" s="22"/>
      <c r="H8" s="22"/>
      <c r="I8" s="22"/>
      <c r="J8" s="22"/>
      <c r="K8" s="13"/>
    </row>
    <row r="9" spans="1:11" ht="18.75">
      <c r="A9" s="18" t="s">
        <v>18</v>
      </c>
      <c r="B9" s="26">
        <v>11675</v>
      </c>
      <c r="C9" s="26">
        <v>12359.936169151748</v>
      </c>
      <c r="D9" s="20">
        <v>13437.174388546431</v>
      </c>
      <c r="E9" s="20">
        <f>'[1]инд-обновл'!H2</f>
        <v>13575.396983721674</v>
      </c>
      <c r="F9" s="27" t="str">
        <f>'[1]инд-обновл'!G2</f>
        <v>13610,15</v>
      </c>
      <c r="G9" s="21">
        <f aca="true" t="shared" si="0" ref="G9:G15">IF(ISERROR(F9/E9-1),"н/д",F9/E9-1)</f>
        <v>0.0025599999999998957</v>
      </c>
      <c r="H9" s="21">
        <f>IF(ISERROR(F9/D9-1),"н/д",F9/D9-1)</f>
        <v>0.01287291557375414</v>
      </c>
      <c r="I9" s="21">
        <f>IF(ISERROR(F9/C9-1),"н/д",F9/C9-1)</f>
        <v>0.10115050868697595</v>
      </c>
      <c r="J9" s="21">
        <f aca="true" t="shared" si="1" ref="J9:J15">IF(ISERROR(F9/B9-1),"н/д",F9/B9-1)</f>
        <v>0.16575160599571737</v>
      </c>
      <c r="K9" s="13"/>
    </row>
    <row r="10" spans="1:11" ht="18.75">
      <c r="A10" s="18" t="s">
        <v>19</v>
      </c>
      <c r="B10" s="26">
        <v>2703</v>
      </c>
      <c r="C10" s="26">
        <v>2674.206698105667</v>
      </c>
      <c r="D10" s="20">
        <v>3076.59</v>
      </c>
      <c r="E10" s="20">
        <f>'[1]инд-обновл'!I32</f>
        <v>3076.59</v>
      </c>
      <c r="F10" s="27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-0.00013001407402357668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6">
        <v>1272</v>
      </c>
      <c r="C11" s="26">
        <v>1277.8121445533097</v>
      </c>
      <c r="D11" s="20">
        <v>1440.6722186206553</v>
      </c>
      <c r="E11" s="20">
        <f>'[1]инд-обновл'!H10</f>
        <v>1461.397647247119</v>
      </c>
      <c r="F11" s="26" t="str">
        <f>'[1]инд-обновл'!G10</f>
        <v>1460,93</v>
      </c>
      <c r="G11" s="21">
        <f t="shared" si="0"/>
        <v>-0.00031999999999987594</v>
      </c>
      <c r="H11" s="21">
        <f>IF(ISERROR(F11/D11-1),"н/д",F11/D11-1)</f>
        <v>0.014061339642365223</v>
      </c>
      <c r="I11" s="21">
        <f t="shared" si="3"/>
        <v>0.14330577168735825</v>
      </c>
      <c r="J11" s="21">
        <f t="shared" si="1"/>
        <v>0.14852987421383657</v>
      </c>
      <c r="K11" s="13"/>
    </row>
    <row r="12" spans="1:11" ht="18.75">
      <c r="A12" s="18" t="s">
        <v>21</v>
      </c>
      <c r="B12" s="26">
        <v>3802</v>
      </c>
      <c r="C12" s="26">
        <v>3137.36</v>
      </c>
      <c r="D12" s="20">
        <v>3434.98</v>
      </c>
      <c r="E12" s="20">
        <f>'[1]евр-индексы'!L167</f>
        <v>3457.04</v>
      </c>
      <c r="F12" s="26" t="str">
        <f>'[1]евр-индексы'!I167</f>
        <v>3411,57</v>
      </c>
      <c r="G12" s="21">
        <f t="shared" si="0"/>
        <v>-0.013152870663920568</v>
      </c>
      <c r="H12" s="21">
        <f t="shared" si="2"/>
        <v>-0.006815177963190422</v>
      </c>
      <c r="I12" s="21">
        <f t="shared" si="3"/>
        <v>0.08740150954943005</v>
      </c>
      <c r="J12" s="21">
        <f t="shared" si="1"/>
        <v>-0.10269068911099422</v>
      </c>
      <c r="K12" s="13"/>
    </row>
    <row r="13" spans="1:11" ht="18.75">
      <c r="A13" s="18" t="s">
        <v>22</v>
      </c>
      <c r="B13" s="26">
        <v>7070</v>
      </c>
      <c r="C13" s="26">
        <v>6057.919999999999</v>
      </c>
      <c r="D13" s="20">
        <v>7326.73</v>
      </c>
      <c r="E13" s="20">
        <f>'[1]евр-индексы'!L33</f>
        <v>7397.87</v>
      </c>
      <c r="F13" s="27" t="str">
        <f>'[1]евр-индексы'!I33</f>
        <v>7294,40</v>
      </c>
      <c r="G13" s="21">
        <f t="shared" si="0"/>
        <v>-0.013986458264338308</v>
      </c>
      <c r="H13" s="21">
        <f t="shared" si="2"/>
        <v>-0.004412609718114302</v>
      </c>
      <c r="I13" s="21">
        <f t="shared" si="3"/>
        <v>0.20410966140193354</v>
      </c>
      <c r="J13" s="21">
        <f t="shared" si="1"/>
        <v>0.03173974540311164</v>
      </c>
      <c r="K13" s="13"/>
    </row>
    <row r="14" spans="1:11" ht="18.75">
      <c r="A14" s="18" t="s">
        <v>23</v>
      </c>
      <c r="B14" s="26">
        <v>5956</v>
      </c>
      <c r="C14" s="26">
        <v>5649.68</v>
      </c>
      <c r="D14" s="20">
        <v>5820.45</v>
      </c>
      <c r="E14" s="20">
        <f>'[1]евр-индексы'!L110</f>
        <v>5871.02</v>
      </c>
      <c r="F14" s="26" t="str">
        <f>'[1]евр-индексы'!I110</f>
        <v>5822,00</v>
      </c>
      <c r="G14" s="21">
        <f t="shared" si="0"/>
        <v>-0.008349486119958782</v>
      </c>
      <c r="H14" s="21">
        <f t="shared" si="2"/>
        <v>0.000266302433660659</v>
      </c>
      <c r="I14" s="21">
        <f t="shared" si="3"/>
        <v>0.030500842525594374</v>
      </c>
      <c r="J14" s="21">
        <f t="shared" si="1"/>
        <v>-0.02249832102081939</v>
      </c>
      <c r="K14" s="13"/>
    </row>
    <row r="15" spans="1:11" ht="18.75">
      <c r="A15" s="18" t="s">
        <v>24</v>
      </c>
      <c r="B15" s="26">
        <v>10541</v>
      </c>
      <c r="C15" s="26">
        <v>8390.376569037657</v>
      </c>
      <c r="D15" s="20">
        <v>8796.517856248936</v>
      </c>
      <c r="E15" s="20">
        <f>'[1]инд-обновл'!H5</f>
        <v>8824.56018080626</v>
      </c>
      <c r="F15" s="26" t="str">
        <f>'[1]инд-обновл'!G5</f>
        <v>8863,3</v>
      </c>
      <c r="G15" s="21">
        <f t="shared" si="0"/>
        <v>0.004389999999999894</v>
      </c>
      <c r="H15" s="21">
        <f t="shared" si="2"/>
        <v>0.007591884066218579</v>
      </c>
      <c r="I15" s="21">
        <f t="shared" si="3"/>
        <v>0.056364982795591656</v>
      </c>
      <c r="J15" s="21">
        <f t="shared" si="1"/>
        <v>-0.15915947253581264</v>
      </c>
      <c r="K15" s="13"/>
    </row>
    <row r="16" spans="1:11" ht="18.75">
      <c r="A16" s="23" t="s">
        <v>25</v>
      </c>
      <c r="B16" s="23"/>
      <c r="C16" s="23"/>
      <c r="D16" s="24"/>
      <c r="E16" s="24"/>
      <c r="F16" s="23"/>
      <c r="G16" s="28"/>
      <c r="H16" s="28"/>
      <c r="I16" s="28"/>
      <c r="J16" s="28"/>
      <c r="K16" s="13"/>
    </row>
    <row r="17" spans="1:11" ht="18.75">
      <c r="A17" s="18" t="s">
        <v>26</v>
      </c>
      <c r="B17" s="26">
        <v>8818</v>
      </c>
      <c r="C17" s="26">
        <v>7093.04</v>
      </c>
      <c r="D17" s="20">
        <v>7675.72</v>
      </c>
      <c r="E17" s="20">
        <f>'[1]азия-индексы'!S93</f>
        <v>7690.650000000001</v>
      </c>
      <c r="F17" s="26" t="str">
        <f>'[1]азия-индексы'!K93</f>
        <v>7615,89</v>
      </c>
      <c r="G17" s="21">
        <f aca="true" t="shared" si="4" ref="G17:G22">IF(ISERROR(F17/E17-1),"н/д",F17/E17-1)</f>
        <v>-0.009720894852840778</v>
      </c>
      <c r="H17" s="21">
        <f aca="true" t="shared" si="5" ref="H17:H22">IF(ISERROR(F17/D17-1),"н/д",F17/D17-1)</f>
        <v>-0.00779470850942976</v>
      </c>
      <c r="I17" s="21">
        <f aca="true" t="shared" si="6" ref="I17:I22">IF(ISERROR(F17/C17-1),"н/д",F17/C17-1)</f>
        <v>0.07371310467726122</v>
      </c>
      <c r="J17" s="21">
        <f aca="true" t="shared" si="7" ref="J17:J22">IF(ISERROR(F17/B17-1),"н/д",F17/B17-1)</f>
        <v>-0.13632456339305965</v>
      </c>
      <c r="K17" s="13"/>
    </row>
    <row r="18" spans="1:11" ht="18.75">
      <c r="A18" s="18" t="s">
        <v>27</v>
      </c>
      <c r="B18" s="26">
        <v>481</v>
      </c>
      <c r="C18" s="26">
        <v>339.32</v>
      </c>
      <c r="D18" s="20">
        <v>386.55</v>
      </c>
      <c r="E18" s="20">
        <f>'[1]азия-индексы'!S105</f>
        <v>388.15999999999997</v>
      </c>
      <c r="F18" s="26" t="str">
        <f>'[1]азия-индексы'!K105</f>
        <v>393,45</v>
      </c>
      <c r="G18" s="21">
        <f t="shared" si="4"/>
        <v>0.013628400659521978</v>
      </c>
      <c r="H18" s="21">
        <f t="shared" si="5"/>
        <v>0.017850213426464867</v>
      </c>
      <c r="I18" s="21">
        <f>IF(ISERROR(F18/C18-1),"н/д",F18/C18-1)</f>
        <v>0.15952493221737596</v>
      </c>
      <c r="J18" s="21">
        <f t="shared" si="7"/>
        <v>-0.18201663201663199</v>
      </c>
      <c r="K18" s="13"/>
    </row>
    <row r="19" spans="1:11" ht="18.75">
      <c r="A19" s="18" t="s">
        <v>28</v>
      </c>
      <c r="B19" s="26">
        <v>19156.34</v>
      </c>
      <c r="C19" s="26">
        <v>15814.72</v>
      </c>
      <c r="D19" s="20">
        <v>18762.74</v>
      </c>
      <c r="E19" s="20">
        <f>'[1]проблемные показатели'!K10</f>
        <v>18938.46</v>
      </c>
      <c r="F19" s="26">
        <f>'[1]проблемные показатели'!K5</f>
        <v>18746.6657</v>
      </c>
      <c r="G19" s="21">
        <f t="shared" si="4"/>
        <v>-0.010127238434381569</v>
      </c>
      <c r="H19" s="21">
        <f t="shared" si="5"/>
        <v>-0.0008567138914679084</v>
      </c>
      <c r="I19" s="21">
        <f t="shared" si="6"/>
        <v>0.18539346254628608</v>
      </c>
      <c r="J19" s="21">
        <f t="shared" si="7"/>
        <v>-0.021385833619574468</v>
      </c>
      <c r="K19" s="13"/>
    </row>
    <row r="20" spans="1:11" ht="18.75">
      <c r="A20" s="18" t="s">
        <v>29</v>
      </c>
      <c r="B20" s="26">
        <v>3479</v>
      </c>
      <c r="C20" s="26">
        <v>3889.07</v>
      </c>
      <c r="D20" s="20">
        <v>4235.57</v>
      </c>
      <c r="E20" s="20">
        <f>'[1]азия-индексы'!S169</f>
        <v>4309.92</v>
      </c>
      <c r="F20" s="26" t="str">
        <f>'[1]азия-индексы'!K169</f>
        <v>4248,04</v>
      </c>
      <c r="G20" s="21">
        <f t="shared" si="4"/>
        <v>-0.01435757508260016</v>
      </c>
      <c r="H20" s="21">
        <f t="shared" si="5"/>
        <v>0.0029441137792551864</v>
      </c>
      <c r="I20" s="21">
        <f t="shared" si="6"/>
        <v>0.09230227277986769</v>
      </c>
      <c r="J20" s="21">
        <f>IF(ISERROR(F20/B20-1),"н/д",F20/B20-1)</f>
        <v>0.2210520264443805</v>
      </c>
      <c r="K20" s="13"/>
    </row>
    <row r="21" spans="1:11" ht="18.75">
      <c r="A21" s="18" t="s">
        <v>30</v>
      </c>
      <c r="B21" s="26">
        <v>1259</v>
      </c>
      <c r="C21" s="26">
        <v>848.22</v>
      </c>
      <c r="D21" s="20">
        <v>837.96</v>
      </c>
      <c r="E21" s="20">
        <f>'[1]азия-индексы'!S141</f>
        <v>853.8199999999999</v>
      </c>
      <c r="F21" s="26" t="str">
        <f>'[1]азия-индексы'!K141</f>
        <v>849,30</v>
      </c>
      <c r="G21" s="21">
        <f t="shared" si="4"/>
        <v>-0.005293855847836815</v>
      </c>
      <c r="H21" s="21">
        <f t="shared" si="5"/>
        <v>0.0135328655305742</v>
      </c>
      <c r="I21" s="21">
        <f t="shared" si="6"/>
        <v>0.0012732545801796835</v>
      </c>
      <c r="J21" s="21">
        <f t="shared" si="7"/>
        <v>-0.3254169976171565</v>
      </c>
      <c r="K21" s="13"/>
    </row>
    <row r="22" spans="1:11" ht="18.75">
      <c r="A22" s="18" t="s">
        <v>31</v>
      </c>
      <c r="B22" s="26">
        <v>70127.04</v>
      </c>
      <c r="C22" s="26">
        <v>58600.37</v>
      </c>
      <c r="D22" s="20">
        <v>59175.86</v>
      </c>
      <c r="E22" s="20">
        <f>'[1]проблемные показатели'!G10</f>
        <v>58458</v>
      </c>
      <c r="F22" s="26">
        <f>'[1]проблемные показатели'!G5</f>
        <v>58571.59</v>
      </c>
      <c r="G22" s="21">
        <f t="shared" si="4"/>
        <v>0.0019431044510587192</v>
      </c>
      <c r="H22" s="21">
        <f t="shared" si="5"/>
        <v>-0.010211427430036557</v>
      </c>
      <c r="I22" s="21">
        <f t="shared" si="6"/>
        <v>-0.0004911231789151982</v>
      </c>
      <c r="J22" s="21">
        <f t="shared" si="7"/>
        <v>-0.16477880714771365</v>
      </c>
      <c r="K22" s="13"/>
    </row>
    <row r="23" spans="1:14" ht="36.75" customHeight="1">
      <c r="A23" s="29" t="s">
        <v>32</v>
      </c>
      <c r="B23" s="29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30">
        <v>95.7</v>
      </c>
      <c r="C24" s="30">
        <v>112.45</v>
      </c>
      <c r="D24" s="20">
        <v>111.36</v>
      </c>
      <c r="E24" s="30">
        <f>'[1]проблемные показатели'!C28</f>
        <v>111.18</v>
      </c>
      <c r="F24" s="31">
        <f>'[1]проблемные показатели'!C23</f>
        <v>110.0501</v>
      </c>
      <c r="G24" s="21">
        <f>IF(ISERROR(F24/E24-1),"н/д",F24/E24-1)</f>
        <v>-0.010162799064580064</v>
      </c>
      <c r="H24" s="21">
        <f aca="true" t="shared" si="8" ref="H24:H33">IF(ISERROR(F24/D24-1),"н/д",F24/D24-1)</f>
        <v>-0.011762751436781627</v>
      </c>
      <c r="I24" s="21">
        <f aca="true" t="shared" si="9" ref="I24:I33">IF(ISERROR(F24/C24-1),"н/д",F24/C24-1)</f>
        <v>-0.021341929746554023</v>
      </c>
      <c r="J24" s="21">
        <f>IF(ISERROR(F24/B24-1),"н/д",F24/B24-1)</f>
        <v>0.1499487983281087</v>
      </c>
      <c r="K24" s="13"/>
    </row>
    <row r="25" spans="1:11" ht="18.75">
      <c r="A25" s="18" t="s">
        <v>34</v>
      </c>
      <c r="B25" s="30">
        <v>89.25</v>
      </c>
      <c r="C25" s="30">
        <v>101.30999999999999</v>
      </c>
      <c r="D25" s="20">
        <v>92.47999999999999</v>
      </c>
      <c r="E25" s="30">
        <f>'[1]сырье'!N81</f>
        <v>89.88000000000001</v>
      </c>
      <c r="F25" s="31" t="str">
        <f>'[1]сырье'!K81</f>
        <v>88,400</v>
      </c>
      <c r="G25" s="21">
        <f aca="true" t="shared" si="10" ref="G25:G33">IF(ISERROR(F25/E25-1),"н/д",F25/E25-1)</f>
        <v>-0.016466399643969787</v>
      </c>
      <c r="H25" s="21">
        <f t="shared" si="8"/>
        <v>-0.04411764705882337</v>
      </c>
      <c r="I25" s="21">
        <f t="shared" si="9"/>
        <v>-0.12743065837528367</v>
      </c>
      <c r="J25" s="21">
        <f aca="true" t="shared" si="11" ref="J25:J31">IF(ISERROR(F25/B25-1),"н/д",F25/B25-1)</f>
        <v>-0.00952380952380949</v>
      </c>
      <c r="K25" s="13"/>
    </row>
    <row r="26" spans="1:116" s="32" customFormat="1" ht="18.75">
      <c r="A26" s="18" t="s">
        <v>35</v>
      </c>
      <c r="B26" s="30">
        <v>1374.1</v>
      </c>
      <c r="C26" s="30">
        <v>1608.1023327005457</v>
      </c>
      <c r="D26" s="20">
        <v>1783.3039788647827</v>
      </c>
      <c r="E26" s="19">
        <f>'[1]инд-обновл'!H16</f>
        <v>1780.7916193310343</v>
      </c>
      <c r="F26" s="19" t="str">
        <f>'[1]инд-обновл'!G16</f>
        <v>1771,3</v>
      </c>
      <c r="G26" s="21">
        <f t="shared" si="10"/>
        <v>-0.005329999999999946</v>
      </c>
      <c r="H26" s="21">
        <f t="shared" si="8"/>
        <v>-0.006731313902200942</v>
      </c>
      <c r="I26" s="21">
        <f t="shared" si="9"/>
        <v>0.10148462817374959</v>
      </c>
      <c r="J26" s="21">
        <f t="shared" si="11"/>
        <v>0.2890619314460374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30">
        <v>9401.6</v>
      </c>
      <c r="C27" s="30">
        <v>7530.990876235418</v>
      </c>
      <c r="D27" s="20">
        <v>8345.64</v>
      </c>
      <c r="E27" s="19">
        <f>'[1]проблемные показатели'!C10</f>
        <v>8329.11</v>
      </c>
      <c r="F27" s="19">
        <f>'[1]проблемные показатели'!C5</f>
        <v>8200.24</v>
      </c>
      <c r="G27" s="21">
        <f t="shared" si="10"/>
        <v>-0.015472241331907055</v>
      </c>
      <c r="H27" s="21">
        <f t="shared" si="8"/>
        <v>-0.01742227079049652</v>
      </c>
      <c r="I27" s="21">
        <f t="shared" si="9"/>
        <v>0.08886601175901632</v>
      </c>
      <c r="J27" s="21">
        <f t="shared" si="11"/>
        <v>-0.12778250510551403</v>
      </c>
      <c r="K27" s="13"/>
    </row>
    <row r="28" spans="1:11" ht="18.75">
      <c r="A28" s="18" t="s">
        <v>37</v>
      </c>
      <c r="B28" s="30">
        <v>23875</v>
      </c>
      <c r="C28" s="30">
        <v>19100.067964658378</v>
      </c>
      <c r="D28" s="20">
        <v>18729.91947959224</v>
      </c>
      <c r="E28" s="30">
        <f>'[1]инд-обновл'!H17</f>
        <v>18300.004056301463</v>
      </c>
      <c r="F28" s="30" t="str">
        <f>'[1]инд-обновл'!G17</f>
        <v>18046</v>
      </c>
      <c r="G28" s="21">
        <f t="shared" si="10"/>
        <v>-0.013879999999999892</v>
      </c>
      <c r="H28" s="21">
        <f t="shared" si="8"/>
        <v>-0.036514811520542145</v>
      </c>
      <c r="I28" s="21">
        <f t="shared" si="9"/>
        <v>-0.05518660805860809</v>
      </c>
      <c r="J28" s="21">
        <f t="shared" si="11"/>
        <v>-0.2441465968586387</v>
      </c>
      <c r="K28" s="13"/>
    </row>
    <row r="29" spans="1:11" ht="18.75">
      <c r="A29" s="18" t="s">
        <v>38</v>
      </c>
      <c r="B29" s="30">
        <v>2488</v>
      </c>
      <c r="C29" s="30">
        <v>2108.0028610029403</v>
      </c>
      <c r="D29" s="20">
        <v>2126.00977361125</v>
      </c>
      <c r="E29" s="30">
        <f>'[1]инд-обновл'!H15</f>
        <v>2109.9994926690683</v>
      </c>
      <c r="F29" s="30" t="str">
        <f>'[1]инд-обновл'!G15</f>
        <v>2079,51</v>
      </c>
      <c r="G29" s="21">
        <f t="shared" si="10"/>
        <v>-0.014450000000000074</v>
      </c>
      <c r="H29" s="21">
        <f t="shared" si="8"/>
        <v>-0.021871853172276245</v>
      </c>
      <c r="I29" s="21">
        <f t="shared" si="9"/>
        <v>-0.013516519132893312</v>
      </c>
      <c r="J29" s="21">
        <f t="shared" si="11"/>
        <v>-0.1641840836012861</v>
      </c>
      <c r="K29" s="13"/>
    </row>
    <row r="30" spans="1:11" ht="18.75">
      <c r="A30" s="18" t="s">
        <v>39</v>
      </c>
      <c r="B30" s="30">
        <v>143.25</v>
      </c>
      <c r="C30" s="30">
        <v>96.44</v>
      </c>
      <c r="D30" s="20">
        <v>71.2</v>
      </c>
      <c r="E30" s="30">
        <f>'[1]сырье'!N89</f>
        <v>71.49000000000001</v>
      </c>
      <c r="F30" s="31" t="str">
        <f>'[1]сырье'!K89</f>
        <v>71,870</v>
      </c>
      <c r="G30" s="21">
        <f t="shared" si="10"/>
        <v>0.005315428731291094</v>
      </c>
      <c r="H30" s="21">
        <f t="shared" si="8"/>
        <v>0.009410112359550693</v>
      </c>
      <c r="I30" s="21">
        <f t="shared" si="9"/>
        <v>-0.2547698050601409</v>
      </c>
      <c r="J30" s="21">
        <f t="shared" si="11"/>
        <v>-0.4982897033158813</v>
      </c>
      <c r="K30" s="13"/>
    </row>
    <row r="31" spans="1:11" ht="18.75">
      <c r="A31" s="18" t="s">
        <v>40</v>
      </c>
      <c r="B31" s="30">
        <v>31.74</v>
      </c>
      <c r="C31" s="30">
        <v>23.29</v>
      </c>
      <c r="D31" s="20">
        <v>20.42</v>
      </c>
      <c r="E31" s="30">
        <f>'[1]проблемные показатели'!J28</f>
        <v>21.6</v>
      </c>
      <c r="F31" s="31">
        <f>'[1]проблемные показатели'!J23</f>
        <v>21.32</v>
      </c>
      <c r="G31" s="21">
        <f t="shared" si="10"/>
        <v>-0.012962962962963065</v>
      </c>
      <c r="H31" s="21">
        <f t="shared" si="8"/>
        <v>0.044074436826640584</v>
      </c>
      <c r="I31" s="21">
        <f t="shared" si="9"/>
        <v>-0.08458565908115068</v>
      </c>
      <c r="J31" s="21">
        <f t="shared" si="11"/>
        <v>-0.3282923755513547</v>
      </c>
      <c r="K31" s="13"/>
    </row>
    <row r="32" spans="1:11" ht="18.75">
      <c r="A32" s="18" t="s">
        <v>41</v>
      </c>
      <c r="B32" s="30">
        <v>607</v>
      </c>
      <c r="C32" s="30">
        <v>652</v>
      </c>
      <c r="D32" s="20">
        <v>756.75</v>
      </c>
      <c r="E32" s="30">
        <f>'[1]сырье'!N88</f>
        <v>748</v>
      </c>
      <c r="F32" s="31" t="str">
        <f>'[1]сырье'!K88</f>
        <v>741,500</v>
      </c>
      <c r="G32" s="21">
        <f t="shared" si="10"/>
        <v>-0.008689839572192493</v>
      </c>
      <c r="H32" s="21">
        <f t="shared" si="8"/>
        <v>-0.020151965642550396</v>
      </c>
      <c r="I32" s="21">
        <f t="shared" si="9"/>
        <v>0.13726993865030668</v>
      </c>
      <c r="J32" s="21">
        <f>IF(ISERROR(F32/B32-1),"н/д",F32/B32-1)</f>
        <v>0.2215815485996706</v>
      </c>
      <c r="K32" s="13"/>
    </row>
    <row r="33" spans="1:11" ht="18.75">
      <c r="A33" s="18" t="s">
        <v>42</v>
      </c>
      <c r="B33" s="30">
        <f>8698.16/30.72*100/37</f>
        <v>765.2519707207208</v>
      </c>
      <c r="C33" s="30">
        <v>698</v>
      </c>
      <c r="D33" s="20">
        <v>884.2</v>
      </c>
      <c r="E33" s="30">
        <f>'[1]проблемные показатели'!G26</f>
        <v>857.4</v>
      </c>
      <c r="F33" s="31">
        <f>'[1]проблемные показатели'!G21</f>
        <v>858.2</v>
      </c>
      <c r="G33" s="21">
        <f t="shared" si="10"/>
        <v>0.000933053417308205</v>
      </c>
      <c r="H33" s="21">
        <f t="shared" si="8"/>
        <v>-0.02940511196561868</v>
      </c>
      <c r="I33" s="21">
        <f t="shared" si="9"/>
        <v>0.22951289398280816</v>
      </c>
      <c r="J33" s="21">
        <f>IF(ISERROR(F33/B33-1),"н/д",F33/B33-1)</f>
        <v>0.12146068593817527</v>
      </c>
      <c r="K33" s="13"/>
    </row>
    <row r="34" spans="1:14" ht="36" customHeight="1">
      <c r="A34" s="29" t="s">
        <v>43</v>
      </c>
      <c r="B34" s="29"/>
      <c r="C34" s="29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41183</v>
      </c>
      <c r="E35" s="14">
        <f>IF(J35=2,F35-3,F35-1)</f>
        <v>41187</v>
      </c>
      <c r="F35" s="35">
        <f>I1</f>
        <v>41190</v>
      </c>
      <c r="G35" s="36"/>
      <c r="H35" s="37"/>
      <c r="I35" s="36"/>
      <c r="J35" s="38">
        <f>WEEKDAY(F35)</f>
        <v>2</v>
      </c>
      <c r="K35" s="13"/>
    </row>
    <row r="36" spans="1:11" ht="18.75">
      <c r="A36" s="18" t="s">
        <v>44</v>
      </c>
      <c r="B36" s="30">
        <v>7.75</v>
      </c>
      <c r="C36" s="30">
        <v>8</v>
      </c>
      <c r="D36" s="30">
        <v>8.25</v>
      </c>
      <c r="E36" s="30">
        <v>8.25</v>
      </c>
      <c r="F36" s="30">
        <v>8.25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0.03125</v>
      </c>
      <c r="J36" s="21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кс'!BE5</f>
        <v>590.2</v>
      </c>
      <c r="F37" s="19">
        <f>'[1]ост. ср-тв на кс'!BD5</f>
        <v>618.8</v>
      </c>
      <c r="G37" s="21">
        <f t="shared" si="12"/>
        <v>0.048458149779735615</v>
      </c>
      <c r="H37" s="21">
        <f aca="true" t="shared" si="13" ref="H37:H42">IF(ISERROR(F37/D37-1),"н/д",F37/D37-1)</f>
        <v>-0.1737214581386033</v>
      </c>
      <c r="I37" s="21">
        <f aca="true" t="shared" si="14" ref="I37:I42">IF(ISERROR(F37/C37-1),"н/д",F37/C37-1)</f>
        <v>-0.369472182596291</v>
      </c>
      <c r="J37" s="21">
        <f aca="true" t="shared" si="15" ref="J37:J42">IF(ISERROR(F37/B37-1),"н/д",F37/B37-1)</f>
        <v>-0.3645512425549394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кс'!BG5</f>
        <v>404.8</v>
      </c>
      <c r="F38" s="19">
        <f>'[1]ост. ср-тв на кс'!BF5</f>
        <v>447.8</v>
      </c>
      <c r="G38" s="21">
        <f t="shared" si="12"/>
        <v>0.10622529644268774</v>
      </c>
      <c r="H38" s="21">
        <f t="shared" si="13"/>
        <v>-0.1675032533928239</v>
      </c>
      <c r="I38" s="21">
        <f t="shared" si="14"/>
        <v>-0.39116247450713804</v>
      </c>
      <c r="J38" s="21">
        <f t="shared" si="15"/>
        <v>-0.2988883669954595</v>
      </c>
      <c r="K38" s="13"/>
    </row>
    <row r="39" spans="1:11" ht="18.75">
      <c r="A39" s="18" t="s">
        <v>47</v>
      </c>
      <c r="B39" s="19">
        <v>7</v>
      </c>
      <c r="C39" s="30">
        <v>6.35</v>
      </c>
      <c r="D39" s="30">
        <v>6.69</v>
      </c>
      <c r="E39" s="30">
        <f>'[1]mibid-mibor'!C8</f>
        <v>6.53</v>
      </c>
      <c r="F39" s="30">
        <f>'[1]mibid-mibor'!D8</f>
        <v>6.53</v>
      </c>
      <c r="G39" s="21">
        <f t="shared" si="12"/>
        <v>0</v>
      </c>
      <c r="H39" s="21">
        <f t="shared" si="13"/>
        <v>-0.02391629297458897</v>
      </c>
      <c r="I39" s="21">
        <f t="shared" si="14"/>
        <v>0.02834645669291347</v>
      </c>
      <c r="J39" s="21">
        <f t="shared" si="15"/>
        <v>-0.06714285714285706</v>
      </c>
      <c r="K39" s="13"/>
    </row>
    <row r="40" spans="1:11" ht="18.75">
      <c r="A40" s="18" t="s">
        <v>48</v>
      </c>
      <c r="B40" s="30">
        <v>4.63</v>
      </c>
      <c r="C40" s="30">
        <v>7.39</v>
      </c>
      <c r="D40" s="30">
        <v>7.52</v>
      </c>
      <c r="E40" s="30">
        <f>'[1]mibid-mibor'!E8</f>
        <v>7.47</v>
      </c>
      <c r="F40" s="30">
        <f>'[1]mibid-mibor'!F8</f>
        <v>7.47</v>
      </c>
      <c r="G40" s="21">
        <f t="shared" si="12"/>
        <v>0</v>
      </c>
      <c r="H40" s="21">
        <f t="shared" si="13"/>
        <v>-0.0066489361702127825</v>
      </c>
      <c r="I40" s="21">
        <f t="shared" si="14"/>
        <v>0.010825439783491264</v>
      </c>
      <c r="J40" s="21">
        <f t="shared" si="15"/>
        <v>0.613390928725702</v>
      </c>
      <c r="K40" s="13"/>
    </row>
    <row r="41" spans="1:11" ht="18.75">
      <c r="A41" s="18" t="s">
        <v>49</v>
      </c>
      <c r="B41" s="30">
        <v>30.72</v>
      </c>
      <c r="C41" s="30">
        <v>32.19614933936725</v>
      </c>
      <c r="D41" s="30">
        <v>30.9169</v>
      </c>
      <c r="E41" s="30">
        <f>'[1]МакроDelay'!L7</f>
        <v>31.121</v>
      </c>
      <c r="F41" s="30">
        <f>'[1]МакроDelay'!Q7</f>
        <v>30.9744</v>
      </c>
      <c r="G41" s="21">
        <f>IF(ISERROR(F41/E41-1),"н/д",F41/E41-1)</f>
        <v>-0.0047106455448089335</v>
      </c>
      <c r="H41" s="21">
        <f>IF(ISERROR(F41/D41-1),"н/д",F41/D41-1)</f>
        <v>0.0018598242385232666</v>
      </c>
      <c r="I41" s="21">
        <f t="shared" si="14"/>
        <v>-0.03794706399480452</v>
      </c>
      <c r="J41" s="21">
        <f t="shared" si="15"/>
        <v>0.008281250000000018</v>
      </c>
      <c r="K41" s="13"/>
    </row>
    <row r="42" spans="1:11" ht="18.75">
      <c r="A42" s="18" t="s">
        <v>50</v>
      </c>
      <c r="B42" s="30">
        <v>39.79</v>
      </c>
      <c r="C42" s="30">
        <v>41.67128441586324</v>
      </c>
      <c r="D42" s="30">
        <v>39.9786</v>
      </c>
      <c r="E42" s="30">
        <f>'[1]МакроDelay'!L9</f>
        <v>40.2581</v>
      </c>
      <c r="F42" s="30">
        <f>'[1]МакроDelay'!Q9</f>
        <v>40.2822</v>
      </c>
      <c r="G42" s="21">
        <f t="shared" si="12"/>
        <v>0.0005986372928679096</v>
      </c>
      <c r="H42" s="21">
        <f t="shared" si="13"/>
        <v>0.007594062823610637</v>
      </c>
      <c r="I42" s="21">
        <f t="shared" si="14"/>
        <v>-0.03333433167071875</v>
      </c>
      <c r="J42" s="21">
        <f t="shared" si="15"/>
        <v>0.01236994219653198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'[1]ЗВР-cbr'!D5</f>
        <v>41166</v>
      </c>
      <c r="E43" s="40">
        <f>'[1]ЗВР-cbr'!D4</f>
        <v>41173</v>
      </c>
      <c r="F43" s="40">
        <f>'[1]ЗВР-cbr'!D3</f>
        <v>41180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522,8</v>
      </c>
      <c r="E44" s="19" t="str">
        <f>'[1]ЗВР-cbr'!L4</f>
        <v>524,5</v>
      </c>
      <c r="F44" s="19" t="str">
        <f>'[1]ЗВР-cbr'!L3</f>
        <v>528,2</v>
      </c>
      <c r="G44" s="21">
        <f>IF(ISERROR(F44/E44-1),"н/д",F44/E44-1)</f>
        <v>0.00705433746425177</v>
      </c>
      <c r="H44" s="21"/>
      <c r="I44" s="21">
        <f>IF(ISERROR(F44/C44-1),"н/д",F44/C44-1)</f>
        <v>0.06064257028112463</v>
      </c>
      <c r="J44" s="21">
        <f>IF(ISERROR(F44/B44-1),"н/д",F44/B44-1)</f>
        <v>0.20676262280100532</v>
      </c>
      <c r="K44" s="13"/>
    </row>
    <row r="45" spans="1:11" ht="18.75">
      <c r="A45" s="42"/>
      <c r="B45" s="40">
        <v>40544</v>
      </c>
      <c r="C45" s="40">
        <v>40909</v>
      </c>
      <c r="D45" s="40">
        <v>41183</v>
      </c>
      <c r="E45" s="40">
        <v>41176</v>
      </c>
      <c r="F45" s="40">
        <v>41183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5.2</v>
      </c>
      <c r="E46" s="20">
        <v>5.1</v>
      </c>
      <c r="F46" s="20">
        <v>5.2</v>
      </c>
      <c r="G46" s="21">
        <f>IF(ISERROR(F46-E46),"н/д",F46-E46)/100</f>
        <v>0.0010000000000000052</v>
      </c>
      <c r="H46" s="21">
        <f>IF(ISERROR(F46-D46),"н/д",F46-D46)/100</f>
        <v>0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'[1]M2'!P24</f>
        <v>41071</v>
      </c>
      <c r="E47" s="45">
        <f>'[1]M2'!P23</f>
        <v>41102</v>
      </c>
      <c r="F47" s="45">
        <f>'[1]M2'!P22</f>
        <v>41133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1"/>
      <c r="H48" s="21">
        <f>IF(ISERROR(F48/D48-1),"н/д",F48/D48-1)</f>
        <v>-0.004282958928976677</v>
      </c>
      <c r="I48" s="21">
        <f>IF(ISERROR(F48/C48-1),"н/д",F48/C48-1)</f>
        <v>0.0378243002969012</v>
      </c>
      <c r="J48" s="21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41091</v>
      </c>
      <c r="E50" s="45">
        <v>41122</v>
      </c>
      <c r="F50" s="45">
        <v>41153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1"/>
      <c r="H51" s="21">
        <f>IF(ISERROR(F51/E51-1),"н/д",F51/E51-1)</f>
        <v>-7.259879485999043E-05</v>
      </c>
      <c r="I51" s="21">
        <f>IF(ISERROR(F51/C51-1),"н/д",F51/C51-1)</f>
        <v>0.15414480997949798</v>
      </c>
      <c r="J51" s="21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1"/>
      <c r="H52" s="21">
        <f>IF(ISERROR(F52/E52-1),"н/д",F52/E52-1)</f>
        <v>-0.017721611100733003</v>
      </c>
      <c r="I52" s="21">
        <f>IF(ISERROR(F52/C52-1),"н/д",F52/C52-1)</f>
        <v>0.056543134044599874</v>
      </c>
      <c r="J52" s="21">
        <f>IF(ISERROR(F52/B52-1),"н/д",F52/B52-1)</f>
        <v>0.505751614070505</v>
      </c>
      <c r="K52" s="8"/>
    </row>
    <row r="53" spans="1:14" ht="36" customHeight="1">
      <c r="A53" s="29" t="s">
        <v>61</v>
      </c>
      <c r="B53" s="29"/>
      <c r="C53" s="29"/>
      <c r="D53" s="29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41030</v>
      </c>
      <c r="E54" s="45">
        <v>41061</v>
      </c>
      <c r="F54" s="45">
        <v>41091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1117,6</v>
      </c>
      <c r="E55" s="19" t="str">
        <f>'[1]Дох-Расх фед.б.'!J5</f>
        <v>1047,7</v>
      </c>
      <c r="F55" s="19" t="str">
        <f>'[1]Дох-Расх фед.б.'!J4</f>
        <v>1106,2</v>
      </c>
      <c r="G55" s="21">
        <f>IF(ISERROR(F55/E55-1),"н/д",F55/E55-1)</f>
        <v>0.055836594444974796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990,2</v>
      </c>
      <c r="E56" s="19" t="str">
        <f>'[1]Дох-Расх фед.б.'!J29</f>
        <v>1012,5</v>
      </c>
      <c r="F56" s="19" t="str">
        <f>'[1]Дох-Расх фед.б.'!J28</f>
        <v>859,4</v>
      </c>
      <c r="G56" s="21">
        <f>IF(ISERROR(F56/E56-1),"н/д",F56/E56-1)</f>
        <v>-0.15120987654320994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6">
        <f>B55-B56</f>
        <v>-1795.1409999999996</v>
      </c>
      <c r="C57" s="26">
        <f>C55-C56</f>
        <v>416.52000000000044</v>
      </c>
      <c r="D57" s="26">
        <f>D55-D56</f>
        <v>127.39999999999986</v>
      </c>
      <c r="E57" s="26">
        <f>E55-E56</f>
        <v>35.200000000000045</v>
      </c>
      <c r="F57" s="19">
        <f>F55-F56</f>
        <v>246.80000000000007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41030</v>
      </c>
      <c r="E58" s="45">
        <v>41061</v>
      </c>
      <c r="F58" s="45">
        <v>41091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46</v>
      </c>
      <c r="E59" s="20">
        <v>40.796</v>
      </c>
      <c r="F59" s="20">
        <v>40.645</v>
      </c>
      <c r="G59" s="21">
        <f>IF(ISERROR(F59/E59-1),"н/д",F59/E59-1)</f>
        <v>-0.0037013432689478876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26.9</v>
      </c>
      <c r="E60" s="20">
        <v>26.797</v>
      </c>
      <c r="F60" s="20">
        <v>29.594</v>
      </c>
      <c r="G60" s="21">
        <f>IF(ISERROR(F60/E60-1),"н/д",F60/E60-1)</f>
        <v>0.10437735567414275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19.1</v>
      </c>
      <c r="E61" s="20">
        <f>E59-E60</f>
        <v>13.998999999999999</v>
      </c>
      <c r="F61" s="20">
        <f>F59-F60</f>
        <v>11.051000000000002</v>
      </c>
      <c r="G61" s="21">
        <f>IF(ISERROR(F61/E61-1),"н/д",F61/E61-1)</f>
        <v>-0.2105864704621757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5" t="s">
        <v>62</v>
      </c>
      <c r="C64" s="45" t="s">
        <v>63</v>
      </c>
      <c r="D64" s="45">
        <v>41061</v>
      </c>
      <c r="E64" s="45">
        <v>41091</v>
      </c>
      <c r="F64" s="45">
        <v>41122</v>
      </c>
      <c r="G64" s="48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2"/>
      <c r="H69" s="22"/>
      <c r="I69" s="22"/>
      <c r="J69" s="22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2012-10-08T09:08:02Z</dcterms:created>
  <dcterms:modified xsi:type="dcterms:W3CDTF">2012-10-08T09:09:20Z</dcterms:modified>
  <cp:category/>
  <cp:version/>
  <cp:contentType/>
  <cp:contentStatus/>
</cp:coreProperties>
</file>