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<sst xmlns="http://schemas.openxmlformats.org/spreadsheetml/2006/main" count="94" uniqueCount="78">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</sst>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7451,72</v>
          </cell>
          <cell r="S93">
            <v>7592.01</v>
          </cell>
        </row>
        <row r="105">
          <cell r="K105" t="str">
            <v>394,19</v>
          </cell>
          <cell r="S105">
            <v>394.66</v>
          </cell>
        </row>
        <row r="141">
          <cell r="K141" t="str">
            <v>867,21</v>
          </cell>
          <cell r="S141">
            <v>880.37</v>
          </cell>
        </row>
        <row r="169">
          <cell r="K169" t="str">
            <v>4265,64</v>
          </cell>
          <cell r="S169">
            <v>4273.05</v>
          </cell>
        </row>
      </sheetData>
      <sheetData sheetId="2">
        <row r="33">
          <cell r="I33" t="str">
            <v>7246,34</v>
          </cell>
          <cell r="L33">
            <v>7205.2300000000005</v>
          </cell>
        </row>
        <row r="110">
          <cell r="I110" t="str">
            <v>5801,58</v>
          </cell>
          <cell r="L110">
            <v>5776.71</v>
          </cell>
        </row>
        <row r="167">
          <cell r="I167" t="str">
            <v>3376,69</v>
          </cell>
          <cell r="L167">
            <v>3365.87</v>
          </cell>
        </row>
      </sheetData>
      <sheetData sheetId="3">
        <row r="3">
          <cell r="D3">
            <v>41180</v>
          </cell>
          <cell r="L3" t="str">
            <v>528,2</v>
          </cell>
        </row>
        <row r="4">
          <cell r="D4">
            <v>41173</v>
          </cell>
          <cell r="L4" t="str">
            <v>524,5</v>
          </cell>
        </row>
        <row r="5">
          <cell r="D5">
            <v>41166</v>
          </cell>
          <cell r="L5" t="str">
            <v>522,8</v>
          </cell>
        </row>
      </sheetData>
      <sheetData sheetId="4">
        <row r="8">
          <cell r="C8">
            <v>6.58</v>
          </cell>
          <cell r="D8">
            <v>6.58</v>
          </cell>
          <cell r="E8">
            <v>7.48</v>
          </cell>
          <cell r="F8">
            <v>7.48</v>
          </cell>
        </row>
      </sheetData>
      <sheetData sheetId="5">
        <row r="7">
          <cell r="L7">
            <v>31.0994</v>
          </cell>
          <cell r="Q7">
            <v>31.2017</v>
          </cell>
        </row>
        <row r="9">
          <cell r="L9">
            <v>40.3577</v>
          </cell>
          <cell r="Q9">
            <v>40.1347</v>
          </cell>
        </row>
      </sheetData>
      <sheetData sheetId="6">
        <row r="81">
          <cell r="K81" t="str">
            <v>91,760</v>
          </cell>
          <cell r="N81">
            <v>91.25</v>
          </cell>
        </row>
        <row r="88">
          <cell r="K88" t="str">
            <v>736,500</v>
          </cell>
          <cell r="N88">
            <v>736.75</v>
          </cell>
        </row>
        <row r="89">
          <cell r="K89" t="str">
            <v>71,280</v>
          </cell>
          <cell r="N89">
            <v>72.1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9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0">
        <row r="5">
          <cell r="I5">
            <v>840.7</v>
          </cell>
          <cell r="J5">
            <v>737.6</v>
          </cell>
          <cell r="K5">
            <v>649.7</v>
          </cell>
          <cell r="L5">
            <v>556.8</v>
          </cell>
        </row>
      </sheetData>
      <sheetData sheetId="12">
        <row r="173">
          <cell r="C173">
            <v>113.95</v>
          </cell>
        </row>
        <row r="178">
          <cell r="C178">
            <v>113.18</v>
          </cell>
        </row>
      </sheetData>
      <sheetData sheetId="13">
        <row r="173">
          <cell r="C173">
            <v>1770.99</v>
          </cell>
        </row>
        <row r="178">
          <cell r="C178">
            <v>1765.1</v>
          </cell>
        </row>
      </sheetData>
      <sheetData sheetId="14">
        <row r="173">
          <cell r="C173">
            <v>8231.97</v>
          </cell>
        </row>
        <row r="178">
          <cell r="C178">
            <v>8196.83</v>
          </cell>
        </row>
      </sheetData>
      <sheetData sheetId="15">
        <row r="173">
          <cell r="C173">
            <v>17696</v>
          </cell>
        </row>
        <row r="178">
          <cell r="C178">
            <v>17675</v>
          </cell>
        </row>
      </sheetData>
      <sheetData sheetId="16">
        <row r="173">
          <cell r="C173">
            <v>2015.17</v>
          </cell>
        </row>
        <row r="178">
          <cell r="C178">
            <v>2008</v>
          </cell>
        </row>
      </sheetData>
      <sheetData sheetId="17">
        <row r="173">
          <cell r="C173">
            <v>20.94</v>
          </cell>
        </row>
        <row r="178">
          <cell r="C178">
            <v>21.47</v>
          </cell>
        </row>
      </sheetData>
      <sheetData sheetId="18">
        <row r="173">
          <cell r="C173">
            <v>862.3143</v>
          </cell>
        </row>
        <row r="178">
          <cell r="C178">
            <v>869.6</v>
          </cell>
        </row>
      </sheetData>
      <sheetData sheetId="19">
        <row r="173">
          <cell r="C173">
            <v>18780.3577</v>
          </cell>
        </row>
        <row r="178">
          <cell r="C178">
            <v>18631.1</v>
          </cell>
        </row>
      </sheetData>
      <sheetData sheetId="20">
        <row r="173">
          <cell r="C173">
            <v>58456.28</v>
          </cell>
        </row>
        <row r="178">
          <cell r="C178">
            <v>58939.46</v>
          </cell>
        </row>
      </sheetData>
      <sheetData sheetId="21">
        <row r="173">
          <cell r="C173">
            <v>8546.78</v>
          </cell>
        </row>
        <row r="178">
          <cell r="C178">
            <v>8596.23</v>
          </cell>
        </row>
      </sheetData>
      <sheetData sheetId="22">
        <row r="173">
          <cell r="C173">
            <v>1432.56</v>
          </cell>
        </row>
        <row r="178">
          <cell r="C178">
            <v>1441.48</v>
          </cell>
        </row>
      </sheetData>
      <sheetData sheetId="23">
        <row r="173">
          <cell r="C173">
            <v>3051.78</v>
          </cell>
        </row>
        <row r="178">
          <cell r="C178">
            <v>3065.02</v>
          </cell>
        </row>
      </sheetData>
      <sheetData sheetId="24">
        <row r="173">
          <cell r="C173">
            <v>13344.97</v>
          </cell>
        </row>
        <row r="178">
          <cell r="C178">
            <v>13473.53</v>
          </cell>
        </row>
      </sheetData>
      <sheetData sheetId="25">
        <row r="173">
          <cell r="C173">
            <v>1463.16</v>
          </cell>
        </row>
        <row r="178">
          <cell r="C178">
            <v>1460.93</v>
          </cell>
        </row>
      </sheetData>
      <sheetData sheetId="26">
        <row r="173">
          <cell r="C173">
            <v>1484.25</v>
          </cell>
        </row>
        <row r="178">
          <cell r="C178">
            <v>1483.84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41193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41192</v>
      </c>
      <c r="F4" s="14">
        <f>I1</f>
        <v>41193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'[1]РТС'!C178</f>
        <v>1483.84</v>
      </c>
      <c r="F6" s="19">
        <f>'[1]РТС'!C173</f>
        <v>1484.25</v>
      </c>
      <c r="G6" s="20">
        <f>IF(ISERROR(F6/E6-1),"н/д",F6/E6-1)</f>
        <v>0.00027631011429818386</v>
      </c>
      <c r="H6" s="20">
        <f>IF(ISERROR(F6/D6-1),"н/д",F6/D6-1)</f>
        <v>-0.004002469990455948</v>
      </c>
      <c r="I6" s="20">
        <f>IF(ISERROR(F6/C6-1),"н/д",F6/C6-1)</f>
        <v>0.037796876948011704</v>
      </c>
      <c r="J6" s="20">
        <f>IF(ISERROR(F6/B6-1),"н/д",F6/B6-1)</f>
        <v>-0.16144067796610173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'[1]ММВБ'!C178</f>
        <v>1460.93</v>
      </c>
      <c r="F7" s="19">
        <f>'[1]ММВБ'!C173</f>
        <v>1463.16</v>
      </c>
      <c r="G7" s="20">
        <f>IF(ISERROR(F7/E7-1),"н/д",F7/E7-1)</f>
        <v>0.0015264249484916448</v>
      </c>
      <c r="H7" s="20">
        <f>IF(ISERROR(F7/D7-1),"н/д",F7/D7-1)</f>
        <v>-0.033437680583430995</v>
      </c>
      <c r="I7" s="20">
        <f>IF(ISERROR(F7/C7-1),"н/д",F7/C7-1)</f>
        <v>0.01022037220639782</v>
      </c>
      <c r="J7" s="20">
        <f>IF(ISERROR(F7/B7-1),"н/д",F7/B7-1)</f>
        <v>-0.12280575539568339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(США)'!C178</f>
        <v>13473.53</v>
      </c>
      <c r="F9" s="19">
        <f>'[1]DJIA (США)'!C173</f>
        <v>13344.97</v>
      </c>
      <c r="G9" s="20">
        <f aca="true" t="shared" si="0" ref="G9:G15">IF(ISERROR(F9/E9-1),"н/д",F9/E9-1)</f>
        <v>-0.0095416717074146</v>
      </c>
      <c r="H9" s="20">
        <f>IF(ISERROR(F9/D9-1),"н/д",F9/D9-1)</f>
        <v>-0.006861888212526646</v>
      </c>
      <c r="I9" s="20">
        <f>IF(ISERROR(F9/C9-1),"н/д",F9/C9-1)</f>
        <v>0.07969570533112669</v>
      </c>
      <c r="J9" s="20">
        <f aca="true" t="shared" si="1" ref="J9:J15">IF(ISERROR(F9/B9-1),"н/д",F9/B9-1)</f>
        <v>0.14303811563169155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(США)'!C178</f>
        <v>3065.02</v>
      </c>
      <c r="F10" s="19">
        <f>'[1]NASDAQ Composite (США)'!C173</f>
        <v>3051.78</v>
      </c>
      <c r="G10" s="20">
        <f t="shared" si="0"/>
        <v>-0.0043197108012345</v>
      </c>
      <c r="H10" s="20">
        <f aca="true" t="shared" si="2" ref="H10:H15">IF(ISERROR(F10/D10-1),"н/д",F10/D10-1)</f>
        <v>-0.008064122941308427</v>
      </c>
      <c r="I10" s="20">
        <f aca="true" t="shared" si="3" ref="I10:I15">IF(ISERROR(F10/C10-1),"н/д",F10/C10-1)</f>
        <v>0.14119076964461863</v>
      </c>
      <c r="J10" s="20">
        <f t="shared" si="1"/>
        <v>0.12903440621531637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(США)'!C178</f>
        <v>1441.48</v>
      </c>
      <c r="F11" s="19">
        <f>'[1]S&amp;P500 (США)'!C173</f>
        <v>1432.56</v>
      </c>
      <c r="G11" s="20">
        <f t="shared" si="0"/>
        <v>-0.006188084468740529</v>
      </c>
      <c r="H11" s="20">
        <f>IF(ISERROR(F11/D11-1),"н/д",F11/D11-1)</f>
        <v>-0.005630856565292941</v>
      </c>
      <c r="I11" s="20">
        <f t="shared" si="3"/>
        <v>0.12110376013117796</v>
      </c>
      <c r="J11" s="20">
        <f t="shared" si="1"/>
        <v>0.12622641509433952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'[1]евр-индексы'!L167</f>
        <v>3365.87</v>
      </c>
      <c r="F12" s="19">
        <f>'[1]евр-индексы'!I167*1</f>
        <v>3376.69</v>
      </c>
      <c r="G12" s="20">
        <f t="shared" si="0"/>
        <v>0.003214622073936413</v>
      </c>
      <c r="H12" s="20">
        <f t="shared" si="2"/>
        <v>-0.01696953111808508</v>
      </c>
      <c r="I12" s="20">
        <f t="shared" si="3"/>
        <v>0.0762838819899534</v>
      </c>
      <c r="J12" s="20">
        <f t="shared" si="1"/>
        <v>-0.11186480799579168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'[1]евр-индексы'!L33</f>
        <v>7205.2300000000005</v>
      </c>
      <c r="F13" s="19">
        <f>'[1]евр-индексы'!I33*1</f>
        <v>7246.34</v>
      </c>
      <c r="G13" s="20">
        <f t="shared" si="0"/>
        <v>0.005705577753936986</v>
      </c>
      <c r="H13" s="20">
        <f t="shared" si="2"/>
        <v>-0.010972152652001577</v>
      </c>
      <c r="I13" s="20">
        <f t="shared" si="3"/>
        <v>0.19617624531192246</v>
      </c>
      <c r="J13" s="20">
        <f t="shared" si="1"/>
        <v>0.024942008486563028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'[1]евр-индексы'!L110</f>
        <v>5776.71</v>
      </c>
      <c r="F14" s="19">
        <f>'[1]евр-индексы'!I110*1</f>
        <v>5801.58</v>
      </c>
      <c r="G14" s="20">
        <f t="shared" si="0"/>
        <v>0.004305218714458547</v>
      </c>
      <c r="H14" s="20">
        <f t="shared" si="2"/>
        <v>-0.003242017369791017</v>
      </c>
      <c r="I14" s="20">
        <f t="shared" si="3"/>
        <v>0.026886478526217283</v>
      </c>
      <c r="J14" s="20">
        <f t="shared" si="1"/>
        <v>-0.025926796507723338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'[1]Япония'!C178</f>
        <v>8596.23</v>
      </c>
      <c r="F15" s="19">
        <f>'[1]Япония'!C173</f>
        <v>8546.78</v>
      </c>
      <c r="G15" s="20">
        <f t="shared" si="0"/>
        <v>-0.0057525217449974075</v>
      </c>
      <c r="H15" s="20">
        <f t="shared" si="2"/>
        <v>-0.02839053592911489</v>
      </c>
      <c r="I15" s="20">
        <f t="shared" si="3"/>
        <v>0.018640811848601224</v>
      </c>
      <c r="J15" s="20">
        <f t="shared" si="1"/>
        <v>-0.18918698415710078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'[1]азия-индексы'!S93*1</f>
        <v>7592.01</v>
      </c>
      <c r="F17" s="19">
        <f>'[1]азия-индексы'!K93*1</f>
        <v>7451.72</v>
      </c>
      <c r="G17" s="20">
        <f aca="true" t="shared" si="4" ref="G17:G22">IF(ISERROR(F17/E17-1),"н/д",F17/E17-1)</f>
        <v>-0.018478637409592436</v>
      </c>
      <c r="H17" s="20">
        <f aca="true" t="shared" si="5" ref="H17:H22">IF(ISERROR(F17/D17-1),"н/д",F17/D17-1)</f>
        <v>-0.029182930070403845</v>
      </c>
      <c r="I17" s="20">
        <f aca="true" t="shared" si="6" ref="I17:I22">IF(ISERROR(F17/C17-1),"н/д",F17/C17-1)</f>
        <v>0.050567880626642525</v>
      </c>
      <c r="J17" s="20">
        <f aca="true" t="shared" si="7" ref="J17:J22">IF(ISERROR(F17/B17-1),"н/д",F17/B17-1)</f>
        <v>-0.1549421637559537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'[1]азия-индексы'!S105</f>
        <v>394.66</v>
      </c>
      <c r="F18" s="19">
        <f>'[1]азия-индексы'!K105*1</f>
        <v>394.19</v>
      </c>
      <c r="G18" s="20">
        <f t="shared" si="4"/>
        <v>-0.0011908984949070556</v>
      </c>
      <c r="H18" s="20">
        <f t="shared" si="5"/>
        <v>0.01976458414176685</v>
      </c>
      <c r="I18" s="20">
        <f>IF(ISERROR(F18/C18-1),"н/д",F18/C18-1)</f>
        <v>0.16170576447011675</v>
      </c>
      <c r="J18" s="20">
        <f t="shared" si="7"/>
        <v>-0.1804781704781705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'[1]Индия'!C178</f>
        <v>18631.1</v>
      </c>
      <c r="F19" s="19">
        <f>'[1]Индия'!C173</f>
        <v>18780.3577</v>
      </c>
      <c r="G19" s="20">
        <f t="shared" si="4"/>
        <v>0.008011212435121928</v>
      </c>
      <c r="H19" s="20">
        <f t="shared" si="5"/>
        <v>0.0009389726660391506</v>
      </c>
      <c r="I19" s="20">
        <f t="shared" si="6"/>
        <v>0.18752388281297439</v>
      </c>
      <c r="J19" s="20">
        <f t="shared" si="7"/>
        <v>-0.019627042535265038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'[1]азия-индексы'!S169</f>
        <v>4273.05</v>
      </c>
      <c r="F20" s="19">
        <f>'[1]азия-индексы'!K169*1</f>
        <v>4265.64</v>
      </c>
      <c r="G20" s="20">
        <f t="shared" si="4"/>
        <v>-0.0017341243374170423</v>
      </c>
      <c r="H20" s="20">
        <f t="shared" si="5"/>
        <v>0.007099398664170531</v>
      </c>
      <c r="I20" s="20">
        <f t="shared" si="6"/>
        <v>0.09682777630641781</v>
      </c>
      <c r="J20" s="20">
        <f>IF(ISERROR(F20/B20-1),"н/д",F20/B20-1)</f>
        <v>0.22611095142282278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'[1]азия-индексы'!S141</f>
        <v>880.37</v>
      </c>
      <c r="F21" s="19">
        <f>'[1]азия-индексы'!K141*1</f>
        <v>867.21</v>
      </c>
      <c r="G21" s="20">
        <f t="shared" si="4"/>
        <v>-0.014948260390517554</v>
      </c>
      <c r="H21" s="20">
        <f t="shared" si="5"/>
        <v>0.03490620077330653</v>
      </c>
      <c r="I21" s="20">
        <f t="shared" si="6"/>
        <v>0.02238805970149249</v>
      </c>
      <c r="J21" s="20">
        <f t="shared" si="7"/>
        <v>-0.31119142176330417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'[1]Бразилия'!C178</f>
        <v>58939.46</v>
      </c>
      <c r="F22" s="19">
        <f>'[1]Бразилия'!C173</f>
        <v>58456.28</v>
      </c>
      <c r="G22" s="20">
        <f t="shared" si="4"/>
        <v>-0.008197903408005414</v>
      </c>
      <c r="H22" s="20">
        <f t="shared" si="5"/>
        <v>-0.012160026064682472</v>
      </c>
      <c r="I22" s="20">
        <f t="shared" si="6"/>
        <v>-0.002458858194922753</v>
      </c>
      <c r="J22" s="20">
        <f t="shared" si="7"/>
        <v>-0.16642310868960097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Brent'!C178</f>
        <v>113.18</v>
      </c>
      <c r="F24" s="29">
        <f>'[1]нефть Brent'!C173</f>
        <v>113.95</v>
      </c>
      <c r="G24" s="20">
        <f>IF(ISERROR(F24/E24-1),"н/д",F24/E24-1)</f>
        <v>0.006803322141721191</v>
      </c>
      <c r="H24" s="20">
        <f aca="true" t="shared" si="8" ref="H24:H33">IF(ISERROR(F24/D24-1),"н/д",F24/D24-1)</f>
        <v>0.023257902298850608</v>
      </c>
      <c r="I24" s="20">
        <f aca="true" t="shared" si="9" ref="I24:I33">IF(ISERROR(F24/C24-1),"н/д",F24/C24-1)</f>
        <v>0.013339261894175225</v>
      </c>
      <c r="J24" s="20">
        <f>IF(ISERROR(F24/B24-1),"н/д",F24/B24-1)</f>
        <v>0.19070010449320796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'[1]сырье'!N81</f>
        <v>91.25</v>
      </c>
      <c r="F25" s="29">
        <f>'[1]сырье'!K81*1</f>
        <v>91.76</v>
      </c>
      <c r="G25" s="20">
        <f aca="true" t="shared" si="10" ref="G25:G33">IF(ISERROR(F25/E25-1),"н/д",F25/E25-1)</f>
        <v>0.0055890410958905345</v>
      </c>
      <c r="H25" s="20">
        <f t="shared" si="8"/>
        <v>-0.007785467128027523</v>
      </c>
      <c r="I25" s="20">
        <f t="shared" si="9"/>
        <v>-0.09426512683841659</v>
      </c>
      <c r="J25" s="20">
        <f aca="true" t="shared" si="11" ref="J25:J31">IF(ISERROR(F25/B25-1),"н/д",F25/B25-1)</f>
        <v>0.028123249299719877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'[1]Золото'!C178</f>
        <v>1765.1</v>
      </c>
      <c r="F26" s="19">
        <f>'[1]Золото'!C173</f>
        <v>1770.99</v>
      </c>
      <c r="G26" s="20">
        <f t="shared" si="10"/>
        <v>0.0033369214208827103</v>
      </c>
      <c r="H26" s="20">
        <f t="shared" si="8"/>
        <v>-0.006905148539298134</v>
      </c>
      <c r="I26" s="20">
        <f t="shared" si="9"/>
        <v>0.10129185437217236</v>
      </c>
      <c r="J26" s="20">
        <f t="shared" si="11"/>
        <v>0.2888363292336804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'[1]Медь'!C178</f>
        <v>8196.83</v>
      </c>
      <c r="F27" s="19">
        <f>'[1]Медь'!C173</f>
        <v>8231.97</v>
      </c>
      <c r="G27" s="20">
        <f t="shared" si="10"/>
        <v>0.004287023154072811</v>
      </c>
      <c r="H27" s="20">
        <f t="shared" si="8"/>
        <v>-0.013620285562281675</v>
      </c>
      <c r="I27" s="20">
        <f t="shared" si="9"/>
        <v>0.09307926875553263</v>
      </c>
      <c r="J27" s="20">
        <f t="shared" si="11"/>
        <v>-0.12440754765146367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'[1]Никель'!C178</f>
        <v>17675</v>
      </c>
      <c r="F28" s="19">
        <f>'[1]Никель'!C173</f>
        <v>17696</v>
      </c>
      <c r="G28" s="20">
        <f t="shared" si="10"/>
        <v>0.0011881188118811892</v>
      </c>
      <c r="H28" s="20">
        <f t="shared" si="8"/>
        <v>-0.05520149089368909</v>
      </c>
      <c r="I28" s="20">
        <f t="shared" si="9"/>
        <v>-0.07351115018315013</v>
      </c>
      <c r="J28" s="20">
        <f t="shared" si="11"/>
        <v>-0.25880628272251305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'[1]Алюминий'!C178</f>
        <v>2008</v>
      </c>
      <c r="F29" s="19">
        <f>'[1]Алюминий'!C173</f>
        <v>2015.17</v>
      </c>
      <c r="G29" s="20">
        <f t="shared" si="10"/>
        <v>0.003570717131474055</v>
      </c>
      <c r="H29" s="20">
        <f t="shared" si="8"/>
        <v>-0.052135119502755956</v>
      </c>
      <c r="I29" s="20">
        <f t="shared" si="9"/>
        <v>-0.044038299340244946</v>
      </c>
      <c r="J29" s="20">
        <f t="shared" si="11"/>
        <v>-0.19004421221864953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'[1]сырье'!N89</f>
        <v>72.1</v>
      </c>
      <c r="F30" s="19">
        <f>'[1]сырье'!K89*1</f>
        <v>71.28</v>
      </c>
      <c r="G30" s="20">
        <f t="shared" si="10"/>
        <v>-0.011373092926490913</v>
      </c>
      <c r="H30" s="20">
        <f t="shared" si="8"/>
        <v>0.0011235955056179137</v>
      </c>
      <c r="I30" s="20">
        <f t="shared" si="9"/>
        <v>-0.2608875985068436</v>
      </c>
      <c r="J30" s="20">
        <f t="shared" si="11"/>
        <v>-0.5024083769633507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'[1]Сахар'!C178</f>
        <v>21.47</v>
      </c>
      <c r="F31" s="19">
        <f>'[1]Сахар'!C173</f>
        <v>20.94</v>
      </c>
      <c r="G31" s="20">
        <f t="shared" si="10"/>
        <v>-0.024685607824871836</v>
      </c>
      <c r="H31" s="20">
        <f t="shared" si="8"/>
        <v>0.025465230166503483</v>
      </c>
      <c r="I31" s="20">
        <f t="shared" si="9"/>
        <v>-0.10090167453842847</v>
      </c>
      <c r="J31" s="20">
        <f t="shared" si="11"/>
        <v>-0.3402646502835538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'[1]сырье'!N88</f>
        <v>736.75</v>
      </c>
      <c r="F32" s="29">
        <f>'[1]сырье'!K88*1</f>
        <v>736.5</v>
      </c>
      <c r="G32" s="20">
        <f t="shared" si="10"/>
        <v>-0.000339328130302019</v>
      </c>
      <c r="H32" s="20">
        <f t="shared" si="8"/>
        <v>-0.026759167492566904</v>
      </c>
      <c r="I32" s="20">
        <f t="shared" si="9"/>
        <v>0.12960122699386512</v>
      </c>
      <c r="J32" s="20">
        <f>IF(ISERROR(F32/B32-1),"н/д",F32/B32-1)</f>
        <v>0.21334431630971995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'[1]Пшеница'!C178</f>
        <v>869.6</v>
      </c>
      <c r="F33" s="19">
        <f>'[1]Пшеница'!C173</f>
        <v>862.3143</v>
      </c>
      <c r="G33" s="20">
        <f t="shared" si="10"/>
        <v>-0.008378219871205128</v>
      </c>
      <c r="H33" s="20">
        <f t="shared" si="8"/>
        <v>-0.024751979190228535</v>
      </c>
      <c r="I33" s="20">
        <f t="shared" si="9"/>
        <v>0.235407306590258</v>
      </c>
      <c r="J33" s="20">
        <f>IF(ISERROR(F33/B33-1),"н/д",F33/B33-1)</f>
        <v>0.12683708502947733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41192</v>
      </c>
      <c r="F35" s="33">
        <f>I1</f>
        <v>41193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кс'!J5</f>
        <v>737.6</v>
      </c>
      <c r="F37" s="19">
        <f>'[1]ост. ср-тв на кс'!I5</f>
        <v>840.7</v>
      </c>
      <c r="G37" s="20">
        <f t="shared" si="12"/>
        <v>0.13977765726681124</v>
      </c>
      <c r="H37" s="20">
        <f aca="true" t="shared" si="13" ref="H37:H42">IF(ISERROR(F37/D37-1),"н/д",F37/D37-1)</f>
        <v>0.1225797836827347</v>
      </c>
      <c r="I37" s="20">
        <f aca="true" t="shared" si="14" ref="I37:I42">IF(ISERROR(F37/C37-1),"н/д",F37/C37-1)</f>
        <v>-0.14336661911554915</v>
      </c>
      <c r="J37" s="20">
        <f aca="true" t="shared" si="15" ref="J37:J42">IF(ISERROR(F37/B37-1),"н/д",F37/B37-1)</f>
        <v>-0.1366810433353871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кс'!L5</f>
        <v>556.8</v>
      </c>
      <c r="F38" s="19">
        <f>'[1]ост. ср-тв на кс'!K5</f>
        <v>649.7</v>
      </c>
      <c r="G38" s="20">
        <f t="shared" si="12"/>
        <v>0.16684626436781635</v>
      </c>
      <c r="H38" s="20">
        <f t="shared" si="13"/>
        <v>0.2078453244097418</v>
      </c>
      <c r="I38" s="20">
        <f t="shared" si="14"/>
        <v>-0.1166553365057783</v>
      </c>
      <c r="J38" s="20">
        <f t="shared" si="15"/>
        <v>0.01722248316893693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6.58</v>
      </c>
      <c r="F39" s="28">
        <f>'[1]mibid-mibor'!D8</f>
        <v>6.58</v>
      </c>
      <c r="G39" s="20">
        <f t="shared" si="12"/>
        <v>0</v>
      </c>
      <c r="H39" s="20">
        <f t="shared" si="13"/>
        <v>-0.01644245142002998</v>
      </c>
      <c r="I39" s="20">
        <f t="shared" si="14"/>
        <v>0.03622047244094495</v>
      </c>
      <c r="J39" s="20">
        <f t="shared" si="15"/>
        <v>-0.05999999999999994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7.48</v>
      </c>
      <c r="F40" s="28">
        <f>'[1]mibid-mibor'!F8</f>
        <v>7.48</v>
      </c>
      <c r="G40" s="20">
        <f t="shared" si="12"/>
        <v>0</v>
      </c>
      <c r="H40" s="20">
        <f t="shared" si="13"/>
        <v>-0.005319148936170137</v>
      </c>
      <c r="I40" s="20">
        <f t="shared" si="14"/>
        <v>0.012178619756427755</v>
      </c>
      <c r="J40" s="20">
        <f t="shared" si="15"/>
        <v>0.615550755939525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31.0994</v>
      </c>
      <c r="F41" s="28">
        <f>'[1]МакроDelay'!Q7</f>
        <v>31.2017</v>
      </c>
      <c r="G41" s="20">
        <f>IF(ISERROR(F41/E41-1),"н/д",F41/E41-1)</f>
        <v>0.003289452529630754</v>
      </c>
      <c r="H41" s="20">
        <f>IF(ISERROR(F41/D41-1),"н/д",F41/D41-1)</f>
        <v>0.00921179031532926</v>
      </c>
      <c r="I41" s="20">
        <f t="shared" si="14"/>
        <v>-0.0308872135262247</v>
      </c>
      <c r="J41" s="20">
        <f t="shared" si="15"/>
        <v>0.015680338541666616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40.3577</v>
      </c>
      <c r="F42" s="28">
        <f>'[1]МакроDelay'!Q9</f>
        <v>40.1347</v>
      </c>
      <c r="G42" s="20">
        <f t="shared" si="12"/>
        <v>-0.005525587434368151</v>
      </c>
      <c r="H42" s="20">
        <f t="shared" si="13"/>
        <v>0.0039045889550910484</v>
      </c>
      <c r="I42" s="20">
        <f t="shared" si="14"/>
        <v>-0.03687393939022188</v>
      </c>
      <c r="J42" s="20">
        <f t="shared" si="15"/>
        <v>0.008662980648404206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41166</v>
      </c>
      <c r="E43" s="38">
        <f>'[1]ЗВР-cbr'!D4</f>
        <v>41173</v>
      </c>
      <c r="F43" s="38">
        <f>'[1]ЗВР-cbr'!D3</f>
        <v>41180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522,8</v>
      </c>
      <c r="E44" s="19" t="str">
        <f>'[1]ЗВР-cbr'!L4</f>
        <v>524,5</v>
      </c>
      <c r="F44" s="19" t="str">
        <f>'[1]ЗВР-cbr'!L3</f>
        <v>528,2</v>
      </c>
      <c r="G44" s="20">
        <f>IF(ISERROR(F44/E44-1),"н/д",F44/E44-1)</f>
        <v>0.00705433746425177</v>
      </c>
      <c r="H44" s="20"/>
      <c r="I44" s="20">
        <f>IF(ISERROR(F44/C44-1),"н/д",F44/C44-1)</f>
        <v>0.06064257028112463</v>
      </c>
      <c r="J44" s="20">
        <f>IF(ISERROR(F44/B44-1),"н/д",F44/B44-1)</f>
        <v>0.20676262280100532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41030</v>
      </c>
      <c r="E54" s="44">
        <v>41061</v>
      </c>
      <c r="F54" s="44">
        <v>41091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1117.6</v>
      </c>
      <c r="E55" s="19">
        <f>'[1]Дох-Расх фед.б.'!J5*1</f>
        <v>1047.7</v>
      </c>
      <c r="F55" s="19">
        <f>'[1]Дох-Расх фед.б.'!J4*1</f>
        <v>1106.2</v>
      </c>
      <c r="G55" s="20">
        <f>IF(ISERROR(F55/E55-1),"н/д",F55/E55-1)</f>
        <v>0.055836594444974796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990.2</v>
      </c>
      <c r="E56" s="19">
        <f>'[1]Дох-Расх фед.б.'!J29*1</f>
        <v>1012.5</v>
      </c>
      <c r="F56" s="19">
        <f>'[1]Дох-Расх фед.б.'!J28*1</f>
        <v>859.4</v>
      </c>
      <c r="G56" s="20">
        <f>IF(ISERROR(F56/E56-1),"н/д",F56/E56-1)</f>
        <v>-0.15120987654320994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127.39999999999986</v>
      </c>
      <c r="E57" s="25">
        <f>E55-E56</f>
        <v>35.200000000000045</v>
      </c>
      <c r="F57" s="19">
        <f>F55-F56</f>
        <v>246.80000000000007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41030</v>
      </c>
      <c r="E58" s="44">
        <v>41061</v>
      </c>
      <c r="F58" s="44">
        <v>41091</v>
      </c>
      <c r="G58" s="47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2">
        <v>400.42</v>
      </c>
      <c r="C59" s="42">
        <v>522</v>
      </c>
      <c r="D59" s="42">
        <v>46</v>
      </c>
      <c r="E59" s="42">
        <v>40.796</v>
      </c>
      <c r="F59" s="42">
        <v>40.645</v>
      </c>
      <c r="G59" s="20">
        <f>IF(ISERROR(F59/E59-1),"н/д",F59/E59-1)</f>
        <v>-0.0037013432689478876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2">
        <v>248.74</v>
      </c>
      <c r="C60" s="42">
        <v>323.2</v>
      </c>
      <c r="D60" s="42">
        <v>26.9</v>
      </c>
      <c r="E60" s="42">
        <v>26.797</v>
      </c>
      <c r="F60" s="42">
        <v>29.594</v>
      </c>
      <c r="G60" s="20">
        <f>IF(ISERROR(F60/E60-1),"н/д",F60/E60-1)</f>
        <v>0.10437735567414275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19.1</v>
      </c>
      <c r="E61" s="42">
        <f>E59-E60</f>
        <v>13.998999999999999</v>
      </c>
      <c r="F61" s="42">
        <f>F59-F60</f>
        <v>11.051000000000002</v>
      </c>
      <c r="G61" s="20">
        <f>IF(ISERROR(F61/E61-1),"н/д",F61/E61-1)</f>
        <v>-0.2105864704621757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2012-10-11T09:06:51Z</dcterms:created>
  <dcterms:modified xsi:type="dcterms:W3CDTF">2012-10-11T09:09:06Z</dcterms:modified>
  <cp:category/>
  <cp:version/>
  <cp:contentType/>
  <cp:contentStatus/>
</cp:coreProperties>
</file>