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<sst xmlns="http://schemas.openxmlformats.org/spreadsheetml/2006/main" count="94" uniqueCount="78">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</sst>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7437,04</v>
          </cell>
          <cell r="S93">
            <v>7451.72</v>
          </cell>
        </row>
        <row r="105">
          <cell r="K105" t="str">
            <v>392,54</v>
          </cell>
          <cell r="S105">
            <v>394.19</v>
          </cell>
        </row>
        <row r="141">
          <cell r="K141" t="str">
            <v>865,62</v>
          </cell>
          <cell r="S141">
            <v>867.21</v>
          </cell>
        </row>
        <row r="169">
          <cell r="K169" t="str">
            <v>4308,15</v>
          </cell>
          <cell r="S169">
            <v>4286.65</v>
          </cell>
        </row>
      </sheetData>
      <sheetData sheetId="2">
        <row r="33">
          <cell r="I33" t="str">
            <v>7256,89</v>
          </cell>
          <cell r="L33">
            <v>7281.700000000001</v>
          </cell>
        </row>
        <row r="110">
          <cell r="I110" t="str">
            <v>5813,79</v>
          </cell>
          <cell r="L110">
            <v>5829.75</v>
          </cell>
        </row>
        <row r="167">
          <cell r="I167" t="str">
            <v>3402,64</v>
          </cell>
          <cell r="L167">
            <v>3413.72</v>
          </cell>
        </row>
      </sheetData>
      <sheetData sheetId="3">
        <row r="3">
          <cell r="D3">
            <v>41187</v>
          </cell>
          <cell r="L3" t="str">
            <v>528</v>
          </cell>
        </row>
        <row r="4">
          <cell r="D4">
            <v>41180</v>
          </cell>
          <cell r="L4" t="str">
            <v>528,2</v>
          </cell>
        </row>
        <row r="5">
          <cell r="D5">
            <v>41173</v>
          </cell>
          <cell r="L5" t="str">
            <v>524,5</v>
          </cell>
        </row>
      </sheetData>
      <sheetData sheetId="4">
        <row r="8">
          <cell r="C8">
            <v>6.63</v>
          </cell>
          <cell r="D8">
            <v>6.63</v>
          </cell>
          <cell r="E8">
            <v>7.51</v>
          </cell>
          <cell r="F8">
            <v>7.51</v>
          </cell>
        </row>
      </sheetData>
      <sheetData sheetId="5">
        <row r="7">
          <cell r="L7">
            <v>31.2017</v>
          </cell>
          <cell r="Q7">
            <v>31.1667</v>
          </cell>
        </row>
        <row r="9">
          <cell r="L9">
            <v>40.1347</v>
          </cell>
          <cell r="Q9">
            <v>40.0679</v>
          </cell>
        </row>
      </sheetData>
      <sheetData sheetId="6">
        <row r="81">
          <cell r="K81" t="str">
            <v>92,030</v>
          </cell>
          <cell r="N81">
            <v>92.07000000000001</v>
          </cell>
        </row>
        <row r="88">
          <cell r="K88" t="str">
            <v>768,500</v>
          </cell>
          <cell r="N88">
            <v>773.25</v>
          </cell>
        </row>
        <row r="89">
          <cell r="K89" t="str">
            <v>71,220</v>
          </cell>
          <cell r="N89">
            <v>70.71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  <row r="39">
          <cell r="B39">
            <v>102.1</v>
          </cell>
        </row>
      </sheetData>
      <sheetData sheetId="10">
        <row r="5">
          <cell r="I5">
            <v>745.4</v>
          </cell>
          <cell r="J5">
            <v>840.7</v>
          </cell>
          <cell r="K5">
            <v>558.6</v>
          </cell>
          <cell r="L5">
            <v>649.7</v>
          </cell>
        </row>
      </sheetData>
      <sheetData sheetId="12">
        <row r="173">
          <cell r="C173">
            <v>113.7527</v>
          </cell>
        </row>
        <row r="178">
          <cell r="C178">
            <v>114.68</v>
          </cell>
        </row>
      </sheetData>
      <sheetData sheetId="13">
        <row r="173">
          <cell r="C173">
            <v>1770.74</v>
          </cell>
        </row>
        <row r="178">
          <cell r="C178">
            <v>1770.6</v>
          </cell>
        </row>
      </sheetData>
      <sheetData sheetId="14">
        <row r="173">
          <cell r="C173">
            <v>8234.76</v>
          </cell>
        </row>
        <row r="178">
          <cell r="C178">
            <v>8270.68</v>
          </cell>
        </row>
      </sheetData>
      <sheetData sheetId="15">
        <row r="173">
          <cell r="C173">
            <v>17471</v>
          </cell>
        </row>
        <row r="178">
          <cell r="C178">
            <v>17725</v>
          </cell>
        </row>
      </sheetData>
      <sheetData sheetId="16">
        <row r="173">
          <cell r="C173">
            <v>2011.27</v>
          </cell>
        </row>
        <row r="178">
          <cell r="C178">
            <v>2016</v>
          </cell>
        </row>
      </sheetData>
      <sheetData sheetId="17">
        <row r="173">
          <cell r="C173">
            <v>20.36</v>
          </cell>
        </row>
        <row r="178">
          <cell r="C178">
            <v>21.26</v>
          </cell>
        </row>
      </sheetData>
      <sheetData sheetId="18">
        <row r="173">
          <cell r="C173">
            <v>879.8</v>
          </cell>
        </row>
        <row r="178">
          <cell r="C178">
            <v>886</v>
          </cell>
        </row>
      </sheetData>
      <sheetData sheetId="19">
        <row r="173">
          <cell r="C173">
            <v>18673.2867</v>
          </cell>
        </row>
        <row r="178">
          <cell r="C178">
            <v>18804.75</v>
          </cell>
        </row>
      </sheetData>
      <sheetData sheetId="20">
        <row r="173">
          <cell r="C173">
            <v>59161.72</v>
          </cell>
        </row>
        <row r="178">
          <cell r="C178">
            <v>58456.28</v>
          </cell>
        </row>
      </sheetData>
      <sheetData sheetId="21">
        <row r="173">
          <cell r="C173">
            <v>8534.12</v>
          </cell>
        </row>
        <row r="178">
          <cell r="C178">
            <v>8546.78</v>
          </cell>
        </row>
      </sheetData>
      <sheetData sheetId="22">
        <row r="173">
          <cell r="C173">
            <v>1432.84</v>
          </cell>
        </row>
        <row r="178">
          <cell r="C178">
            <v>1432.56</v>
          </cell>
        </row>
      </sheetData>
      <sheetData sheetId="23">
        <row r="173">
          <cell r="C173">
            <v>3049.41</v>
          </cell>
        </row>
        <row r="178">
          <cell r="C178">
            <v>3051.78</v>
          </cell>
        </row>
      </sheetData>
      <sheetData sheetId="24">
        <row r="173">
          <cell r="C173">
            <v>13326.39</v>
          </cell>
        </row>
        <row r="178">
          <cell r="C178">
            <v>13344.97</v>
          </cell>
        </row>
      </sheetData>
      <sheetData sheetId="25">
        <row r="173">
          <cell r="C173">
            <v>1455.01</v>
          </cell>
        </row>
        <row r="178">
          <cell r="C178">
            <v>1463.12</v>
          </cell>
        </row>
      </sheetData>
      <sheetData sheetId="26">
        <row r="173">
          <cell r="C173">
            <v>1477.29</v>
          </cell>
        </row>
        <row r="178">
          <cell r="C178">
            <v>1490.41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41194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41193</v>
      </c>
      <c r="F4" s="14">
        <f>I1</f>
        <v>41194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'[1]РТС'!C178</f>
        <v>1490.41</v>
      </c>
      <c r="F6" s="19">
        <f>'[1]РТС'!C173</f>
        <v>1477.29</v>
      </c>
      <c r="G6" s="20">
        <f>IF(ISERROR(F6/E6-1),"н/д",F6/E6-1)</f>
        <v>-0.008802946840131276</v>
      </c>
      <c r="H6" s="20">
        <f>IF(ISERROR(F6/D6-1),"н/д",F6/D6-1)</f>
        <v>-0.008672938448509915</v>
      </c>
      <c r="I6" s="20">
        <f>IF(ISERROR(F6/C6-1),"н/д",F6/C6-1)</f>
        <v>0.03293040144620374</v>
      </c>
      <c r="J6" s="20">
        <f>IF(ISERROR(F6/B6-1),"н/д",F6/B6-1)</f>
        <v>-0.1653728813559322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'[1]ММВБ'!C178</f>
        <v>1463.12</v>
      </c>
      <c r="F7" s="19">
        <f>'[1]ММВБ'!C173</f>
        <v>1455.01</v>
      </c>
      <c r="G7" s="20">
        <f>IF(ISERROR(F7/E7-1),"н/д",F7/E7-1)</f>
        <v>-0.005542949313795065</v>
      </c>
      <c r="H7" s="20">
        <f>IF(ISERROR(F7/D7-1),"н/д",F7/D7-1)</f>
        <v>-0.038821564029701494</v>
      </c>
      <c r="I7" s="20">
        <f>IF(ISERROR(F7/C7-1),"н/д",F7/C7-1)</f>
        <v>0.004593307474255015</v>
      </c>
      <c r="J7" s="20">
        <f>IF(ISERROR(F7/B7-1),"н/д",F7/B7-1)</f>
        <v>-0.12769184652278176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(США)'!C178</f>
        <v>13344.97</v>
      </c>
      <c r="F9" s="19">
        <f>'[1]DJIA (США)'!C173</f>
        <v>13326.39</v>
      </c>
      <c r="G9" s="20">
        <f aca="true" t="shared" si="0" ref="G9:G15">IF(ISERROR(F9/E9-1),"н/д",F9/E9-1)</f>
        <v>-0.0013922848833680668</v>
      </c>
      <c r="H9" s="20">
        <f>IF(ISERROR(F9/D9-1),"н/д",F9/D9-1)</f>
        <v>-0.008244619392665076</v>
      </c>
      <c r="I9" s="20">
        <f>IF(ISERROR(F9/C9-1),"н/д",F9/C9-1)</f>
        <v>0.07819246132195667</v>
      </c>
      <c r="J9" s="20">
        <f aca="true" t="shared" si="1" ref="J9:J15">IF(ISERROR(F9/B9-1),"н/д",F9/B9-1)</f>
        <v>0.14144668094218416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(США)'!C178</f>
        <v>3051.78</v>
      </c>
      <c r="F10" s="19">
        <f>'[1]NASDAQ Composite (США)'!C173</f>
        <v>3049.41</v>
      </c>
      <c r="G10" s="20">
        <f t="shared" si="0"/>
        <v>-0.0007765959538369449</v>
      </c>
      <c r="H10" s="20">
        <f aca="true" t="shared" si="2" ref="H10:H15">IF(ISERROR(F10/D10-1),"н/д",F10/D10-1)</f>
        <v>-0.008834456329897766</v>
      </c>
      <c r="I10" s="20">
        <f aca="true" t="shared" si="3" ref="I10:I15">IF(ISERROR(F10/C10-1),"н/д",F10/C10-1)</f>
        <v>0.14030452551035655</v>
      </c>
      <c r="J10" s="20">
        <f t="shared" si="1"/>
        <v>0.12815760266370702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(США)'!C178</f>
        <v>1432.56</v>
      </c>
      <c r="F11" s="19">
        <f>'[1]S&amp;P500 (США)'!C173</f>
        <v>1432.84</v>
      </c>
      <c r="G11" s="20">
        <f t="shared" si="0"/>
        <v>0.0001954542916178248</v>
      </c>
      <c r="H11" s="20">
        <f>IF(ISERROR(F11/D11-1),"н/д",F11/D11-1)</f>
        <v>-0.005436502848756408</v>
      </c>
      <c r="I11" s="20">
        <f t="shared" si="3"/>
        <v>0.12132288467244456</v>
      </c>
      <c r="J11" s="20">
        <f t="shared" si="1"/>
        <v>0.1264465408805031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'[1]евр-индексы'!L167</f>
        <v>3413.72</v>
      </c>
      <c r="F12" s="19">
        <f>'[1]евр-индексы'!I167*1</f>
        <v>3402.64</v>
      </c>
      <c r="G12" s="20">
        <f t="shared" si="0"/>
        <v>-0.0032457260700935464</v>
      </c>
      <c r="H12" s="20">
        <f t="shared" si="2"/>
        <v>-0.009414901979050816</v>
      </c>
      <c r="I12" s="20">
        <f t="shared" si="3"/>
        <v>0.08455516740189206</v>
      </c>
      <c r="J12" s="20">
        <f t="shared" si="1"/>
        <v>-0.10503945291951611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'[1]евр-индексы'!L33</f>
        <v>7281.700000000001</v>
      </c>
      <c r="F13" s="19">
        <f>'[1]евр-индексы'!I33*1</f>
        <v>7256.89</v>
      </c>
      <c r="G13" s="20">
        <f t="shared" si="0"/>
        <v>-0.0034071714022825272</v>
      </c>
      <c r="H13" s="20">
        <f t="shared" si="2"/>
        <v>-0.00953221969418816</v>
      </c>
      <c r="I13" s="20">
        <f t="shared" si="3"/>
        <v>0.197917767154403</v>
      </c>
      <c r="J13" s="20">
        <f t="shared" si="1"/>
        <v>0.026434229137199505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'[1]евр-индексы'!L110</f>
        <v>5829.75</v>
      </c>
      <c r="F14" s="19">
        <f>'[1]евр-индексы'!I110*1</f>
        <v>5813.79</v>
      </c>
      <c r="G14" s="20">
        <f t="shared" si="0"/>
        <v>-0.002737681718770091</v>
      </c>
      <c r="H14" s="20">
        <f t="shared" si="2"/>
        <v>-0.0011442414246320975</v>
      </c>
      <c r="I14" s="20">
        <f t="shared" si="3"/>
        <v>0.029047662876481528</v>
      </c>
      <c r="J14" s="20">
        <f t="shared" si="1"/>
        <v>-0.023876762928139672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'[1]Япония'!C178</f>
        <v>8546.78</v>
      </c>
      <c r="F15" s="19">
        <f>'[1]Япония'!C173</f>
        <v>8534.12</v>
      </c>
      <c r="G15" s="20">
        <f t="shared" si="0"/>
        <v>-0.0014812596088819019</v>
      </c>
      <c r="H15" s="20">
        <f t="shared" si="2"/>
        <v>-0.02982974178385045</v>
      </c>
      <c r="I15" s="20">
        <f t="shared" si="3"/>
        <v>0.017131940358051212</v>
      </c>
      <c r="J15" s="20">
        <f t="shared" si="1"/>
        <v>-0.19038800872782458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'[1]азия-индексы'!S93*1</f>
        <v>7451.72</v>
      </c>
      <c r="F17" s="19">
        <f>'[1]азия-индексы'!K93*1</f>
        <v>7437.04</v>
      </c>
      <c r="G17" s="20">
        <f aca="true" t="shared" si="4" ref="G17:G22">IF(ISERROR(F17/E17-1),"н/д",F17/E17-1)</f>
        <v>-0.001970014976408141</v>
      </c>
      <c r="H17" s="20">
        <f aca="true" t="shared" si="5" ref="H17:H22">IF(ISERROR(F17/D17-1),"н/д",F17/D17-1)</f>
        <v>-0.031095454237517806</v>
      </c>
      <c r="I17" s="20">
        <f aca="true" t="shared" si="6" ref="I17:I22">IF(ISERROR(F17/C17-1),"н/д",F17/C17-1)</f>
        <v>0.04849824616807452</v>
      </c>
      <c r="J17" s="20">
        <f aca="true" t="shared" si="7" ref="J17:J22">IF(ISERROR(F17/B17-1),"н/д",F17/B17-1)</f>
        <v>-0.15660694034928557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'[1]азия-индексы'!S105</f>
        <v>394.19</v>
      </c>
      <c r="F18" s="19">
        <f>'[1]азия-индексы'!K105*1</f>
        <v>392.54</v>
      </c>
      <c r="G18" s="20">
        <f t="shared" si="4"/>
        <v>-0.004185798726502377</v>
      </c>
      <c r="H18" s="20">
        <f t="shared" si="5"/>
        <v>0.015496054844134077</v>
      </c>
      <c r="I18" s="20">
        <f>IF(ISERROR(F18/C18-1),"н/д",F18/C18-1)</f>
        <v>0.15684309796062723</v>
      </c>
      <c r="J18" s="20">
        <f t="shared" si="7"/>
        <v>-0.18390852390852386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'[1]Индия'!C178</f>
        <v>18804.75</v>
      </c>
      <c r="F19" s="19">
        <f>'[1]Индия'!C173</f>
        <v>18673.2867</v>
      </c>
      <c r="G19" s="20">
        <f t="shared" si="4"/>
        <v>-0.006990962389821664</v>
      </c>
      <c r="H19" s="20">
        <f t="shared" si="5"/>
        <v>-0.004767603239185791</v>
      </c>
      <c r="I19" s="20">
        <f t="shared" si="6"/>
        <v>0.18075354479876982</v>
      </c>
      <c r="J19" s="20">
        <f t="shared" si="7"/>
        <v>-0.025216367009564422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'[1]азия-индексы'!S169</f>
        <v>4286.65</v>
      </c>
      <c r="F20" s="19">
        <f>'[1]азия-индексы'!K169*1</f>
        <v>4308.15</v>
      </c>
      <c r="G20" s="20">
        <f t="shared" si="4"/>
        <v>0.005015571600200719</v>
      </c>
      <c r="H20" s="20">
        <f t="shared" si="5"/>
        <v>0.017135828235632866</v>
      </c>
      <c r="I20" s="20">
        <f t="shared" si="6"/>
        <v>0.1077584101083291</v>
      </c>
      <c r="J20" s="20">
        <f>IF(ISERROR(F20/B20-1),"н/д",F20/B20-1)</f>
        <v>0.2383299798792755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'[1]азия-индексы'!S141</f>
        <v>867.21</v>
      </c>
      <c r="F21" s="19">
        <f>'[1]азия-индексы'!K141*1</f>
        <v>865.62</v>
      </c>
      <c r="G21" s="20">
        <f t="shared" si="4"/>
        <v>-0.0018334659425053301</v>
      </c>
      <c r="H21" s="20">
        <f t="shared" si="5"/>
        <v>0.033008735500501096</v>
      </c>
      <c r="I21" s="20">
        <f t="shared" si="6"/>
        <v>0.02051354601400579</v>
      </c>
      <c r="J21" s="20">
        <f t="shared" si="7"/>
        <v>-0.31245432883240665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'[1]Бразилия'!C178</f>
        <v>58456.28</v>
      </c>
      <c r="F22" s="19">
        <f>'[1]Бразилия'!C173</f>
        <v>59161.72</v>
      </c>
      <c r="G22" s="20">
        <f t="shared" si="4"/>
        <v>0.012067822310964704</v>
      </c>
      <c r="H22" s="20">
        <f t="shared" si="5"/>
        <v>-0.0002389487875630314</v>
      </c>
      <c r="I22" s="20">
        <f t="shared" si="6"/>
        <v>0.009579291052257854</v>
      </c>
      <c r="J22" s="20">
        <f t="shared" si="7"/>
        <v>-0.15636365088274073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Brent'!C178</f>
        <v>114.68</v>
      </c>
      <c r="F24" s="29">
        <f>'[1]нефть Brent'!C173</f>
        <v>113.7527</v>
      </c>
      <c r="G24" s="20">
        <f>IF(ISERROR(F24/E24-1),"н/д",F24/E24-1)</f>
        <v>-0.008085978374607672</v>
      </c>
      <c r="H24" s="20">
        <f aca="true" t="shared" si="8" ref="H24:H33">IF(ISERROR(F24/D24-1),"н/д",F24/D24-1)</f>
        <v>0.021486170977011554</v>
      </c>
      <c r="I24" s="20">
        <f aca="true" t="shared" si="9" ref="I24:I33">IF(ISERROR(F24/C24-1),"н/д",F24/C24-1)</f>
        <v>0.011584704313027938</v>
      </c>
      <c r="J24" s="20">
        <f>IF(ISERROR(F24/B24-1),"н/д",F24/B24-1)</f>
        <v>0.18863845350052255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'[1]сырье'!N81</f>
        <v>92.07000000000001</v>
      </c>
      <c r="F25" s="29">
        <f>'[1]сырье'!K81*1</f>
        <v>92.03</v>
      </c>
      <c r="G25" s="20">
        <f aca="true" t="shared" si="10" ref="G25:G33">IF(ISERROR(F25/E25-1),"н/д",F25/E25-1)</f>
        <v>-0.00043445204735537146</v>
      </c>
      <c r="H25" s="20">
        <f t="shared" si="8"/>
        <v>-0.004865916955017147</v>
      </c>
      <c r="I25" s="20">
        <f t="shared" si="9"/>
        <v>-0.09160003948277551</v>
      </c>
      <c r="J25" s="20">
        <f aca="true" t="shared" si="11" ref="J25:J31">IF(ISERROR(F25/B25-1),"н/д",F25/B25-1)</f>
        <v>0.031148459383753435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'[1]Золото'!C178</f>
        <v>1770.6</v>
      </c>
      <c r="F26" s="19">
        <f>'[1]Золото'!C173</f>
        <v>1770.74</v>
      </c>
      <c r="G26" s="20">
        <f t="shared" si="10"/>
        <v>7.906924206491084E-05</v>
      </c>
      <c r="H26" s="20">
        <f t="shared" si="8"/>
        <v>-0.007045337762763615</v>
      </c>
      <c r="I26" s="20">
        <f t="shared" si="9"/>
        <v>0.10113639162896493</v>
      </c>
      <c r="J26" s="20">
        <f t="shared" si="11"/>
        <v>0.28865439196565035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'[1]Медь'!C178</f>
        <v>8270.68</v>
      </c>
      <c r="F27" s="19">
        <f>'[1]Медь'!C173</f>
        <v>8234.76</v>
      </c>
      <c r="G27" s="20">
        <f t="shared" si="10"/>
        <v>-0.0043430528082334385</v>
      </c>
      <c r="H27" s="20">
        <f t="shared" si="8"/>
        <v>-0.013285979265820091</v>
      </c>
      <c r="I27" s="20">
        <f t="shared" si="9"/>
        <v>0.09344973793360656</v>
      </c>
      <c r="J27" s="20">
        <f t="shared" si="11"/>
        <v>-0.12411078965282507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'[1]Никель'!C178</f>
        <v>17725</v>
      </c>
      <c r="F28" s="19">
        <f>'[1]Никель'!C173</f>
        <v>17471</v>
      </c>
      <c r="G28" s="20">
        <f t="shared" si="10"/>
        <v>-0.014330042313117075</v>
      </c>
      <c r="H28" s="20">
        <f t="shared" si="8"/>
        <v>-0.06721435620499783</v>
      </c>
      <c r="I28" s="20">
        <f t="shared" si="9"/>
        <v>-0.08529121297749864</v>
      </c>
      <c r="J28" s="20">
        <f t="shared" si="11"/>
        <v>-0.2682303664921466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'[1]Алюминий'!C178</f>
        <v>2016</v>
      </c>
      <c r="F29" s="19">
        <f>'[1]Алюминий'!C173</f>
        <v>2011.27</v>
      </c>
      <c r="G29" s="20">
        <f t="shared" si="10"/>
        <v>-0.002346230158730145</v>
      </c>
      <c r="H29" s="20">
        <f t="shared" si="8"/>
        <v>-0.05396954192564807</v>
      </c>
      <c r="I29" s="20">
        <f t="shared" si="9"/>
        <v>-0.045888391705937726</v>
      </c>
      <c r="J29" s="20">
        <f t="shared" si="11"/>
        <v>-0.1916117363344052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'[1]сырье'!N89</f>
        <v>70.71</v>
      </c>
      <c r="F30" s="19">
        <f>'[1]сырье'!K89*1</f>
        <v>71.22</v>
      </c>
      <c r="G30" s="20">
        <f t="shared" si="10"/>
        <v>0.007212558336868957</v>
      </c>
      <c r="H30" s="20">
        <f t="shared" si="8"/>
        <v>0.0002808988764044784</v>
      </c>
      <c r="I30" s="20">
        <f t="shared" si="9"/>
        <v>-0.26150974699294893</v>
      </c>
      <c r="J30" s="20">
        <f t="shared" si="11"/>
        <v>-0.5028272251308901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'[1]Сахар'!C178</f>
        <v>21.26</v>
      </c>
      <c r="F31" s="19">
        <f>'[1]Сахар'!C173</f>
        <v>20.36</v>
      </c>
      <c r="G31" s="20">
        <f t="shared" si="10"/>
        <v>-0.04233301975540926</v>
      </c>
      <c r="H31" s="20">
        <f t="shared" si="8"/>
        <v>-0.0029382957884428462</v>
      </c>
      <c r="I31" s="20">
        <f t="shared" si="9"/>
        <v>-0.12580506655216828</v>
      </c>
      <c r="J31" s="20">
        <f t="shared" si="11"/>
        <v>-0.35853812224322623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'[1]сырье'!N88</f>
        <v>773.25</v>
      </c>
      <c r="F32" s="29">
        <f>'[1]сырье'!K88*1</f>
        <v>768.5</v>
      </c>
      <c r="G32" s="20">
        <f t="shared" si="10"/>
        <v>-0.006142903330100258</v>
      </c>
      <c r="H32" s="20">
        <f t="shared" si="8"/>
        <v>0.015526924347538884</v>
      </c>
      <c r="I32" s="20">
        <f t="shared" si="9"/>
        <v>0.17868098159509205</v>
      </c>
      <c r="J32" s="20">
        <f>IF(ISERROR(F32/B32-1),"н/д",F32/B32-1)</f>
        <v>0.2660626029654036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'[1]Пшеница'!C178</f>
        <v>886</v>
      </c>
      <c r="F33" s="19">
        <f>'[1]Пшеница'!C173</f>
        <v>879.8</v>
      </c>
      <c r="G33" s="20">
        <f t="shared" si="10"/>
        <v>-0.006997742663656936</v>
      </c>
      <c r="H33" s="20">
        <f t="shared" si="8"/>
        <v>-0.0049762497172586295</v>
      </c>
      <c r="I33" s="20">
        <f t="shared" si="9"/>
        <v>0.260458452722063</v>
      </c>
      <c r="J33" s="20">
        <f>IF(ISERROR(F33/B33-1),"н/д",F33/B33-1)</f>
        <v>0.14968668316057632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41193</v>
      </c>
      <c r="F35" s="33">
        <f>I1</f>
        <v>41194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кс'!J5</f>
        <v>840.7</v>
      </c>
      <c r="F37" s="19">
        <f>'[1]ост. ср-тв на кс'!I5</f>
        <v>745.4</v>
      </c>
      <c r="G37" s="20">
        <f t="shared" si="12"/>
        <v>-0.11335791602236234</v>
      </c>
      <c r="H37" s="20">
        <f aca="true" t="shared" si="13" ref="H37:H42">IF(ISERROR(F37/D37-1),"н/д",F37/D37-1)</f>
        <v>-0.004673521164374361</v>
      </c>
      <c r="I37" s="20">
        <f aca="true" t="shared" si="14" ref="I37:I42">IF(ISERROR(F37/C37-1),"н/д",F37/C37-1)</f>
        <v>-0.24047279396780108</v>
      </c>
      <c r="J37" s="20">
        <f aca="true" t="shared" si="15" ref="J37:J42">IF(ISERROR(F37/B37-1),"н/д",F37/B37-1)</f>
        <v>-0.23454508112548778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кс'!L5</f>
        <v>649.7</v>
      </c>
      <c r="F38" s="19">
        <f>'[1]ост. ср-тв на кс'!K5</f>
        <v>558.6</v>
      </c>
      <c r="G38" s="20">
        <f t="shared" si="12"/>
        <v>-0.14021856241342157</v>
      </c>
      <c r="H38" s="20">
        <f t="shared" si="13"/>
        <v>0.0384829894032348</v>
      </c>
      <c r="I38" s="20">
        <f t="shared" si="14"/>
        <v>-0.2405166553365058</v>
      </c>
      <c r="J38" s="20">
        <f t="shared" si="15"/>
        <v>-0.12541099107562237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6.63</v>
      </c>
      <c r="F39" s="28">
        <f>'[1]mibid-mibor'!D8</f>
        <v>6.63</v>
      </c>
      <c r="G39" s="20">
        <f t="shared" si="12"/>
        <v>0</v>
      </c>
      <c r="H39" s="20">
        <f t="shared" si="13"/>
        <v>-0.008968609865470878</v>
      </c>
      <c r="I39" s="20">
        <f t="shared" si="14"/>
        <v>0.04409448818897643</v>
      </c>
      <c r="J39" s="20">
        <f t="shared" si="15"/>
        <v>-0.052857142857142825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7.51</v>
      </c>
      <c r="F40" s="28">
        <f>'[1]mibid-mibor'!F8</f>
        <v>7.51</v>
      </c>
      <c r="G40" s="20">
        <f t="shared" si="12"/>
        <v>0</v>
      </c>
      <c r="H40" s="20">
        <f t="shared" si="13"/>
        <v>-0.0013297872340425343</v>
      </c>
      <c r="I40" s="20">
        <f t="shared" si="14"/>
        <v>0.016238159675236785</v>
      </c>
      <c r="J40" s="20">
        <f t="shared" si="15"/>
        <v>0.6220302375809934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31.2017</v>
      </c>
      <c r="F41" s="28">
        <f>'[1]МакроDelay'!Q7</f>
        <v>31.1667</v>
      </c>
      <c r="G41" s="20">
        <f>IF(ISERROR(F41/E41-1),"н/д",F41/E41-1)</f>
        <v>-0.00112173375168656</v>
      </c>
      <c r="H41" s="20">
        <f>IF(ISERROR(F41/D41-1),"н/д",F41/D41-1)</f>
        <v>0.00807972338753249</v>
      </c>
      <c r="I41" s="20">
        <f t="shared" si="14"/>
        <v>-0.03197430004800339</v>
      </c>
      <c r="J41" s="20">
        <f t="shared" si="15"/>
        <v>0.014541015625000098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40.1347</v>
      </c>
      <c r="F42" s="28">
        <f>'[1]МакроDelay'!Q9</f>
        <v>40.0679</v>
      </c>
      <c r="G42" s="20">
        <f t="shared" si="12"/>
        <v>-0.0016643951493345854</v>
      </c>
      <c r="H42" s="20">
        <f t="shared" si="13"/>
        <v>0.002233695026839344</v>
      </c>
      <c r="I42" s="20">
        <f t="shared" si="14"/>
        <v>-0.03847696173369852</v>
      </c>
      <c r="J42" s="20">
        <f t="shared" si="15"/>
        <v>0.006984166876099485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41173</v>
      </c>
      <c r="E43" s="38">
        <f>'[1]ЗВР-cbr'!D4</f>
        <v>41180</v>
      </c>
      <c r="F43" s="38">
        <f>'[1]ЗВР-cbr'!D3</f>
        <v>41187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524,5</v>
      </c>
      <c r="E44" s="19" t="str">
        <f>'[1]ЗВР-cbr'!L4</f>
        <v>528,2</v>
      </c>
      <c r="F44" s="19" t="str">
        <f>'[1]ЗВР-cbr'!L3</f>
        <v>528</v>
      </c>
      <c r="G44" s="20">
        <f>IF(ISERROR(F44/E44-1),"н/д",F44/E44-1)</f>
        <v>-0.00037864445285884507</v>
      </c>
      <c r="H44" s="20"/>
      <c r="I44" s="20">
        <f>IF(ISERROR(F44/C44-1),"н/д",F44/C44-1)</f>
        <v>0.06024096385542177</v>
      </c>
      <c r="J44" s="20">
        <f>IF(ISERROR(F44/B44-1),"н/д",F44/B44-1)</f>
        <v>0.2063056888279644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41183</v>
      </c>
      <c r="F45" s="38">
        <v>41190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5.2</v>
      </c>
      <c r="F46" s="42">
        <v>5.4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'[1]ПромПр-во'!B35</f>
        <v>101.9</v>
      </c>
      <c r="E49" s="19">
        <f>'[1]ПромПр-во'!B38</f>
        <v>103.4</v>
      </c>
      <c r="F49" s="19">
        <f>'[1]ПромПр-во'!B39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41091</v>
      </c>
      <c r="E54" s="44">
        <v>41122</v>
      </c>
      <c r="F54" s="44">
        <v>41153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1047.7</v>
      </c>
      <c r="E55" s="19">
        <f>'[1]Дох-Расх фед.б.'!J5*1</f>
        <v>1106.2</v>
      </c>
      <c r="F55" s="19">
        <f>'[1]Дох-Расх фед.б.'!J4*1</f>
        <v>1030.7</v>
      </c>
      <c r="G55" s="20">
        <f>IF(ISERROR(F55/E55-1),"н/д",F55/E55-1)</f>
        <v>-0.0682516723919725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1012.5</v>
      </c>
      <c r="E56" s="19">
        <f>'[1]Дох-Расх фед.б.'!J29*1</f>
        <v>859.4</v>
      </c>
      <c r="F56" s="19">
        <f>'[1]Дох-Расх фед.б.'!J28*1</f>
        <v>924.3</v>
      </c>
      <c r="G56" s="20">
        <f>IF(ISERROR(F56/E56-1),"н/д",F56/E56-1)</f>
        <v>0.07551780311845468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35.200000000000045</v>
      </c>
      <c r="E57" s="25">
        <f>E55-E56</f>
        <v>246.80000000000007</v>
      </c>
      <c r="F57" s="19">
        <f>F55-F56</f>
        <v>106.40000000000009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41030</v>
      </c>
      <c r="E58" s="44">
        <v>41061</v>
      </c>
      <c r="F58" s="44">
        <v>41091</v>
      </c>
      <c r="G58" s="47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2">
        <v>400.42</v>
      </c>
      <c r="C59" s="42">
        <v>522</v>
      </c>
      <c r="D59" s="42">
        <v>46</v>
      </c>
      <c r="E59" s="42">
        <v>40.796</v>
      </c>
      <c r="F59" s="42">
        <v>40.645</v>
      </c>
      <c r="G59" s="20">
        <f>IF(ISERROR(F59/E59-1),"н/д",F59/E59-1)</f>
        <v>-0.0037013432689478876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2">
        <v>248.74</v>
      </c>
      <c r="C60" s="42">
        <v>323.2</v>
      </c>
      <c r="D60" s="42">
        <v>26.9</v>
      </c>
      <c r="E60" s="42">
        <v>26.797</v>
      </c>
      <c r="F60" s="42">
        <v>29.594</v>
      </c>
      <c r="G60" s="20">
        <f>IF(ISERROR(F60/E60-1),"н/д",F60/E60-1)</f>
        <v>0.10437735567414275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19.1</v>
      </c>
      <c r="E61" s="42">
        <f>E59-E60</f>
        <v>13.998999999999999</v>
      </c>
      <c r="F61" s="42">
        <f>F59-F60</f>
        <v>11.051000000000002</v>
      </c>
      <c r="G61" s="20">
        <f>IF(ISERROR(F61/E61-1),"н/д",F61/E61-1)</f>
        <v>-0.2105864704621757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2012-10-12T09:20:27Z</dcterms:created>
  <dcterms:modified xsi:type="dcterms:W3CDTF">2012-10-12T09:21:22Z</dcterms:modified>
  <cp:category/>
  <cp:version/>
  <cp:contentType/>
  <cp:contentStatus/>
</cp:coreProperties>
</file>