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<sst xmlns="http://schemas.openxmlformats.org/spreadsheetml/2006/main" count="94" uniqueCount="78">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</sst>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7337,48</v>
          </cell>
          <cell r="S94">
            <v>7373.04</v>
          </cell>
        </row>
        <row r="106">
          <cell r="K106" t="str">
            <v>397,71</v>
          </cell>
          <cell r="S106">
            <v>397</v>
          </cell>
        </row>
        <row r="142">
          <cell r="K142" t="str">
            <v>869,96</v>
          </cell>
          <cell r="S142">
            <v>882.02</v>
          </cell>
        </row>
        <row r="170">
          <cell r="K170" t="str">
            <v>4322,92</v>
          </cell>
          <cell r="S170">
            <v>4345.28</v>
          </cell>
        </row>
      </sheetData>
      <sheetData sheetId="2">
        <row r="34">
          <cell r="I34" t="str">
            <v>7264,55</v>
          </cell>
          <cell r="L34">
            <v>7328.05</v>
          </cell>
        </row>
        <row r="111">
          <cell r="I111" t="str">
            <v>5845,23</v>
          </cell>
          <cell r="L111">
            <v>5882.91</v>
          </cell>
        </row>
        <row r="168">
          <cell r="I168" t="str">
            <v>3463,11</v>
          </cell>
          <cell r="L168">
            <v>3483.25</v>
          </cell>
        </row>
      </sheetData>
      <sheetData sheetId="3">
        <row r="3">
          <cell r="D3">
            <v>41194</v>
          </cell>
          <cell r="L3" t="str">
            <v>526</v>
          </cell>
        </row>
        <row r="4">
          <cell r="D4">
            <v>41187</v>
          </cell>
          <cell r="L4" t="str">
            <v>528</v>
          </cell>
        </row>
        <row r="5">
          <cell r="D5">
            <v>41180</v>
          </cell>
          <cell r="L5" t="str">
            <v>528,2</v>
          </cell>
        </row>
      </sheetData>
      <sheetData sheetId="4">
        <row r="8">
          <cell r="C8">
            <v>6.68</v>
          </cell>
          <cell r="D8">
            <v>6.68</v>
          </cell>
          <cell r="E8">
            <v>7.54</v>
          </cell>
          <cell r="F8">
            <v>7.54</v>
          </cell>
        </row>
      </sheetData>
      <sheetData sheetId="5">
        <row r="7">
          <cell r="L7">
            <v>30.9084</v>
          </cell>
          <cell r="Q7">
            <v>31.1171</v>
          </cell>
        </row>
        <row r="9">
          <cell r="L9">
            <v>40.3416</v>
          </cell>
          <cell r="Q9">
            <v>40.5798</v>
          </cell>
        </row>
      </sheetData>
      <sheetData sheetId="6">
        <row r="82">
          <cell r="K82" t="str">
            <v>88,500</v>
          </cell>
          <cell r="N82">
            <v>88.65</v>
          </cell>
        </row>
        <row r="89">
          <cell r="K89" t="str">
            <v>756,500</v>
          </cell>
          <cell r="N89">
            <v>761.25</v>
          </cell>
        </row>
        <row r="90">
          <cell r="K90" t="str">
            <v>76,140</v>
          </cell>
          <cell r="N90">
            <v>76.93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4">
          <cell r="B34">
            <v>101.9</v>
          </cell>
        </row>
        <row r="36">
          <cell r="B36">
            <v>103.1</v>
          </cell>
        </row>
        <row r="37">
          <cell r="B37">
            <v>103.4</v>
          </cell>
        </row>
        <row r="38">
          <cell r="B38">
            <v>102.1</v>
          </cell>
        </row>
      </sheetData>
      <sheetData sheetId="10">
        <row r="5">
          <cell r="P5">
            <v>770.2</v>
          </cell>
          <cell r="Q5">
            <v>850.7</v>
          </cell>
          <cell r="R5">
            <v>603.9</v>
          </cell>
          <cell r="S5">
            <v>685.6</v>
          </cell>
        </row>
      </sheetData>
      <sheetData sheetId="12">
        <row r="184">
          <cell r="C184">
            <v>109.3164</v>
          </cell>
        </row>
        <row r="189">
          <cell r="C189">
            <v>109.44</v>
          </cell>
        </row>
      </sheetData>
      <sheetData sheetId="13">
        <row r="184">
          <cell r="C184">
            <v>1719.91</v>
          </cell>
        </row>
        <row r="189">
          <cell r="C189">
            <v>1726.3</v>
          </cell>
        </row>
      </sheetData>
      <sheetData sheetId="14">
        <row r="184">
          <cell r="C184">
            <v>7905.9</v>
          </cell>
        </row>
        <row r="189">
          <cell r="C189">
            <v>7985.18</v>
          </cell>
        </row>
      </sheetData>
      <sheetData sheetId="15">
        <row r="184">
          <cell r="C184">
            <v>16418</v>
          </cell>
        </row>
        <row r="189">
          <cell r="C189">
            <v>16590</v>
          </cell>
        </row>
      </sheetData>
      <sheetData sheetId="16">
        <row r="184">
          <cell r="C184">
            <v>1948.39</v>
          </cell>
        </row>
        <row r="189">
          <cell r="C189">
            <v>1960</v>
          </cell>
        </row>
      </sheetData>
      <sheetData sheetId="17">
        <row r="184">
          <cell r="C184">
            <v>19.84</v>
          </cell>
        </row>
        <row r="189">
          <cell r="C189">
            <v>20.23</v>
          </cell>
        </row>
      </sheetData>
      <sheetData sheetId="18">
        <row r="184">
          <cell r="C184">
            <v>871.5684</v>
          </cell>
        </row>
        <row r="189">
          <cell r="C189">
            <v>878.2</v>
          </cell>
        </row>
      </sheetData>
      <sheetData sheetId="19">
        <row r="184">
          <cell r="C184">
            <v>18712.3922</v>
          </cell>
        </row>
        <row r="189">
          <cell r="C189">
            <v>18793.44</v>
          </cell>
        </row>
      </sheetData>
      <sheetData sheetId="20">
        <row r="184">
          <cell r="C184">
            <v>58700.3</v>
          </cell>
        </row>
        <row r="189">
          <cell r="C189">
            <v>58922.04</v>
          </cell>
        </row>
      </sheetData>
      <sheetData sheetId="21">
        <row r="184">
          <cell r="C184">
            <v>9014.25</v>
          </cell>
        </row>
        <row r="189">
          <cell r="C189">
            <v>9010.71</v>
          </cell>
        </row>
      </sheetData>
      <sheetData sheetId="22">
        <row r="184">
          <cell r="C184">
            <v>1433.82</v>
          </cell>
        </row>
        <row r="189">
          <cell r="C189">
            <v>1433.19</v>
          </cell>
        </row>
      </sheetData>
      <sheetData sheetId="23">
        <row r="184">
          <cell r="C184">
            <v>3016.96</v>
          </cell>
        </row>
        <row r="189">
          <cell r="C189">
            <v>3005.62</v>
          </cell>
        </row>
      </sheetData>
      <sheetData sheetId="24">
        <row r="184">
          <cell r="C184">
            <v>13345.89</v>
          </cell>
        </row>
        <row r="189">
          <cell r="C189">
            <v>13343.51</v>
          </cell>
        </row>
      </sheetData>
      <sheetData sheetId="25">
        <row r="184">
          <cell r="C184">
            <v>1466.76</v>
          </cell>
        </row>
        <row r="189">
          <cell r="C189">
            <v>1474.92</v>
          </cell>
        </row>
      </sheetData>
      <sheetData sheetId="26">
        <row r="184">
          <cell r="C184">
            <v>1486.58</v>
          </cell>
        </row>
        <row r="189">
          <cell r="C189">
            <v>1497.63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2" sqref="G1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41205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41204</v>
      </c>
      <c r="F4" s="14">
        <f>I1</f>
        <v>41205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'[1]РТС'!C189</f>
        <v>1497.63</v>
      </c>
      <c r="F6" s="19">
        <f>'[1]РТС'!C184</f>
        <v>1486.58</v>
      </c>
      <c r="G6" s="20">
        <f>IF(ISERROR(F6/E6-1),"н/д",F6/E6-1)</f>
        <v>-0.007378324419249238</v>
      </c>
      <c r="H6" s="20">
        <f>IF(ISERROR(F6/D6-1),"н/д",F6/D6-1)</f>
        <v>-0.002438936727917951</v>
      </c>
      <c r="I6" s="20">
        <f>IF(ISERROR(F6/C6-1),"н/д",F6/C6-1)</f>
        <v>0.03942602751111668</v>
      </c>
      <c r="J6" s="20">
        <f>IF(ISERROR(F6/B6-1),"н/д",F6/B6-1)</f>
        <v>-0.1601242937853108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'[1]ММВБ'!C189</f>
        <v>1474.92</v>
      </c>
      <c r="F7" s="19">
        <f>'[1]ММВБ'!C184</f>
        <v>1466.76</v>
      </c>
      <c r="G7" s="20">
        <f>IF(ISERROR(F7/E7-1),"н/д",F7/E7-1)</f>
        <v>-0.0055325034578147525</v>
      </c>
      <c r="H7" s="20">
        <f>IF(ISERROR(F7/D7-1),"н/д",F7/D7-1)</f>
        <v>-0.031059523478330076</v>
      </c>
      <c r="I7" s="20">
        <f>IF(ISERROR(F7/C7-1),"н/д",F7/C7-1)</f>
        <v>0.012705946812006985</v>
      </c>
      <c r="J7" s="20">
        <f>IF(ISERROR(F7/B7-1),"н/д",F7/B7-1)</f>
        <v>-0.12064748201438846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(США)'!C189</f>
        <v>13343.51</v>
      </c>
      <c r="F9" s="19">
        <f>'[1]DJIA (США)'!C184</f>
        <v>13345.89</v>
      </c>
      <c r="G9" s="20">
        <f aca="true" t="shared" si="0" ref="G9:G15">IF(ISERROR(F9/E9-1),"н/д",F9/E9-1)</f>
        <v>0.00017836386378089486</v>
      </c>
      <c r="H9" s="20">
        <f>IF(ISERROR(F9/D9-1),"н/д",F9/D9-1)</f>
        <v>-0.006793421437191527</v>
      </c>
      <c r="I9" s="20">
        <f>IF(ISERROR(F9/C9-1),"н/д",F9/C9-1)</f>
        <v>0.07977013937248478</v>
      </c>
      <c r="J9" s="20">
        <f aca="true" t="shared" si="1" ref="J9:J15">IF(ISERROR(F9/B9-1),"н/д",F9/B9-1)</f>
        <v>0.14311691648822267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(США)'!C189</f>
        <v>3005.62</v>
      </c>
      <c r="F10" s="19">
        <f>'[1]NASDAQ Composite (США)'!C184</f>
        <v>3016.96</v>
      </c>
      <c r="G10" s="20">
        <f t="shared" si="0"/>
        <v>0.0037729320406438838</v>
      </c>
      <c r="H10" s="20">
        <f aca="true" t="shared" si="2" ref="H10:H15">IF(ISERROR(F10/D10-1),"н/д",F10/D10-1)</f>
        <v>-0.019381848085055275</v>
      </c>
      <c r="I10" s="20">
        <f aca="true" t="shared" si="3" ref="I10:I15">IF(ISERROR(F10/C10-1),"н/д",F10/C10-1)</f>
        <v>0.12817008578174982</v>
      </c>
      <c r="J10" s="20">
        <f t="shared" si="1"/>
        <v>0.11615242323344432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(США)'!C189</f>
        <v>1433.19</v>
      </c>
      <c r="F11" s="19">
        <f>'[1]S&amp;P500 (США)'!C184</f>
        <v>1433.82</v>
      </c>
      <c r="G11" s="20">
        <f t="shared" si="0"/>
        <v>0.0004395788416049484</v>
      </c>
      <c r="H11" s="20">
        <f>IF(ISERROR(F11/D11-1),"н/д",F11/D11-1)</f>
        <v>-0.004756264840878099</v>
      </c>
      <c r="I11" s="20">
        <f t="shared" si="3"/>
        <v>0.12208982056687723</v>
      </c>
      <c r="J11" s="20">
        <f t="shared" si="1"/>
        <v>0.12721698113207536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3483.25</v>
      </c>
      <c r="F12" s="19">
        <f>'[1]евр-индексы'!I168*1</f>
        <v>3463.11</v>
      </c>
      <c r="G12" s="20">
        <f t="shared" si="0"/>
        <v>-0.005781956506136443</v>
      </c>
      <c r="H12" s="20">
        <f t="shared" si="2"/>
        <v>0.008189276211215235</v>
      </c>
      <c r="I12" s="20">
        <f t="shared" si="3"/>
        <v>0.10382933421730378</v>
      </c>
      <c r="J12" s="20">
        <f t="shared" si="1"/>
        <v>-0.08913466596528141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7328.05</v>
      </c>
      <c r="F13" s="19">
        <f>'[1]евр-индексы'!I34*1</f>
        <v>7264.55</v>
      </c>
      <c r="G13" s="20">
        <f t="shared" si="0"/>
        <v>-0.008665333888278615</v>
      </c>
      <c r="H13" s="20">
        <f t="shared" si="2"/>
        <v>-0.00848673282624024</v>
      </c>
      <c r="I13" s="20">
        <f t="shared" si="3"/>
        <v>0.1991822275632562</v>
      </c>
      <c r="J13" s="20">
        <f t="shared" si="1"/>
        <v>0.027517680339462558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5882.91</v>
      </c>
      <c r="F14" s="19">
        <f>'[1]евр-индексы'!I111*1</f>
        <v>5845.23</v>
      </c>
      <c r="G14" s="20">
        <f t="shared" si="0"/>
        <v>-0.006404993447120644</v>
      </c>
      <c r="H14" s="20">
        <f t="shared" si="2"/>
        <v>0.004257402778135688</v>
      </c>
      <c r="I14" s="20">
        <f t="shared" si="3"/>
        <v>0.034612579827529855</v>
      </c>
      <c r="J14" s="20">
        <f t="shared" si="1"/>
        <v>-0.018598052384150465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'[1]Япония'!C189</f>
        <v>9010.71</v>
      </c>
      <c r="F15" s="19">
        <f>'[1]Япония'!C184</f>
        <v>9014.25</v>
      </c>
      <c r="G15" s="20">
        <f t="shared" si="0"/>
        <v>0.0003928658230041293</v>
      </c>
      <c r="H15" s="20">
        <f t="shared" si="2"/>
        <v>0.02475208341632462</v>
      </c>
      <c r="I15" s="20">
        <f t="shared" si="3"/>
        <v>0.07435583204508056</v>
      </c>
      <c r="J15" s="20">
        <f t="shared" si="1"/>
        <v>-0.14483919931695288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7373.04</v>
      </c>
      <c r="F17" s="19">
        <f>'[1]азия-индексы'!K94*1</f>
        <v>7337.48</v>
      </c>
      <c r="G17" s="20">
        <f aca="true" t="shared" si="4" ref="G17:G22">IF(ISERROR(F17/E17-1),"н/д",F17/E17-1)</f>
        <v>-0.004822976682616775</v>
      </c>
      <c r="H17" s="20">
        <f aca="true" t="shared" si="5" ref="H17:H22">IF(ISERROR(F17/D17-1),"н/д",F17/D17-1)</f>
        <v>-0.044066224406309806</v>
      </c>
      <c r="I17" s="20">
        <f aca="true" t="shared" si="6" ref="I17:I22">IF(ISERROR(F17/C17-1),"н/д",F17/C17-1)</f>
        <v>0.03446195143408182</v>
      </c>
      <c r="J17" s="20">
        <f aca="true" t="shared" si="7" ref="J17:J22">IF(ISERROR(F17/B17-1),"н/д",F17/B17-1)</f>
        <v>-0.16789748242231806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397</v>
      </c>
      <c r="F18" s="19">
        <f>'[1]азия-индексы'!K106*1</f>
        <v>397.71</v>
      </c>
      <c r="G18" s="20">
        <f t="shared" si="4"/>
        <v>0.0017884130982366298</v>
      </c>
      <c r="H18" s="20">
        <f t="shared" si="5"/>
        <v>0.028870779976716943</v>
      </c>
      <c r="I18" s="20">
        <f>IF(ISERROR(F18/C18-1),"н/д",F18/C18-1)</f>
        <v>0.17207945302369443</v>
      </c>
      <c r="J18" s="20">
        <f t="shared" si="7"/>
        <v>-0.17316008316008324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'[1]Индия'!C189</f>
        <v>18793.44</v>
      </c>
      <c r="F19" s="19">
        <f>'[1]Индия'!C184</f>
        <v>18712.3922</v>
      </c>
      <c r="G19" s="20">
        <f t="shared" si="4"/>
        <v>-0.004312557998961353</v>
      </c>
      <c r="H19" s="20">
        <f t="shared" si="5"/>
        <v>-0.002683392724090572</v>
      </c>
      <c r="I19" s="20">
        <f t="shared" si="6"/>
        <v>0.1832262727383096</v>
      </c>
      <c r="J19" s="20">
        <f t="shared" si="7"/>
        <v>-0.0231749801893264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4345.28</v>
      </c>
      <c r="F20" s="19">
        <f>'[1]азия-индексы'!K170*1</f>
        <v>4322.92</v>
      </c>
      <c r="G20" s="20">
        <f t="shared" si="4"/>
        <v>-0.005145813388320097</v>
      </c>
      <c r="H20" s="20">
        <f t="shared" si="5"/>
        <v>0.020622962198712402</v>
      </c>
      <c r="I20" s="20">
        <f t="shared" si="6"/>
        <v>0.11155623323828068</v>
      </c>
      <c r="J20" s="20">
        <f>IF(ISERROR(F20/B20-1),"н/д",F20/B20-1)</f>
        <v>0.24257545271629777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882.02</v>
      </c>
      <c r="F21" s="19">
        <f>'[1]азия-индексы'!K142*1</f>
        <v>869.96</v>
      </c>
      <c r="G21" s="20">
        <f t="shared" si="4"/>
        <v>-0.01367315933879043</v>
      </c>
      <c r="H21" s="20">
        <f t="shared" si="5"/>
        <v>0.03818798033319015</v>
      </c>
      <c r="I21" s="20">
        <f t="shared" si="6"/>
        <v>0.025630143123246407</v>
      </c>
      <c r="J21" s="20">
        <f t="shared" si="7"/>
        <v>-0.30900714853057976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'[1]Бразилия'!C189</f>
        <v>58922.04</v>
      </c>
      <c r="F22" s="19">
        <f>'[1]Бразилия'!C184</f>
        <v>58700.3</v>
      </c>
      <c r="G22" s="20">
        <f t="shared" si="4"/>
        <v>-0.003763277714077806</v>
      </c>
      <c r="H22" s="20">
        <f t="shared" si="5"/>
        <v>-0.008036385107035193</v>
      </c>
      <c r="I22" s="20">
        <f t="shared" si="6"/>
        <v>0.0017052793352669848</v>
      </c>
      <c r="J22" s="20">
        <f t="shared" si="7"/>
        <v>-0.1629434238205404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Brent'!C189</f>
        <v>109.44</v>
      </c>
      <c r="F24" s="29">
        <f>'[1]нефть Brent'!C184</f>
        <v>109.3164</v>
      </c>
      <c r="G24" s="20">
        <f>IF(ISERROR(F24/E24-1),"н/д",F24/E24-1)</f>
        <v>-0.0011293859649122995</v>
      </c>
      <c r="H24" s="20">
        <f aca="true" t="shared" si="8" ref="H24:H33">IF(ISERROR(F24/D24-1),"н/д",F24/D24-1)</f>
        <v>-0.018351293103448296</v>
      </c>
      <c r="I24" s="20">
        <f aca="true" t="shared" si="9" ref="I24:I33">IF(ISERROR(F24/C24-1),"н/д",F24/C24-1)</f>
        <v>-0.027866607381058284</v>
      </c>
      <c r="J24" s="20">
        <f>IF(ISERROR(F24/B24-1),"н/д",F24/B24-1)</f>
        <v>0.142282131661442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88.65</v>
      </c>
      <c r="F25" s="29">
        <f>'[1]сырье'!K82*1</f>
        <v>88.5</v>
      </c>
      <c r="G25" s="20">
        <f aca="true" t="shared" si="10" ref="G25:G33">IF(ISERROR(F25/E25-1),"н/д",F25/E25-1)</f>
        <v>-0.0016920473773266442</v>
      </c>
      <c r="H25" s="20">
        <f t="shared" si="8"/>
        <v>-0.043036332179930636</v>
      </c>
      <c r="I25" s="20">
        <f t="shared" si="9"/>
        <v>-0.12644358898430552</v>
      </c>
      <c r="J25" s="20">
        <f aca="true" t="shared" si="11" ref="J25:J31">IF(ISERROR(F25/B25-1),"н/д",F25/B25-1)</f>
        <v>-0.008403361344537785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'[1]Золото'!C189</f>
        <v>1726.3</v>
      </c>
      <c r="F26" s="19">
        <f>'[1]Золото'!C184</f>
        <v>1719.91</v>
      </c>
      <c r="G26" s="20">
        <f t="shared" si="10"/>
        <v>-0.003701558245959524</v>
      </c>
      <c r="H26" s="20">
        <f t="shared" si="8"/>
        <v>-0.035548610677770154</v>
      </c>
      <c r="I26" s="20">
        <f t="shared" si="9"/>
        <v>0.06952770668001684</v>
      </c>
      <c r="J26" s="20">
        <f t="shared" si="11"/>
        <v>0.2516629066297942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'[1]Медь'!C189</f>
        <v>7985.18</v>
      </c>
      <c r="F27" s="19">
        <f>'[1]Медь'!C184</f>
        <v>7905.9</v>
      </c>
      <c r="G27" s="20">
        <f t="shared" si="10"/>
        <v>-0.009928392346822523</v>
      </c>
      <c r="H27" s="20">
        <f t="shared" si="8"/>
        <v>-0.0526909859519461</v>
      </c>
      <c r="I27" s="20">
        <f t="shared" si="9"/>
        <v>0.049782177395491845</v>
      </c>
      <c r="J27" s="20">
        <f t="shared" si="11"/>
        <v>-0.1590899421375086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'[1]Никель'!C189</f>
        <v>16590</v>
      </c>
      <c r="F28" s="19">
        <f>'[1]Никель'!C184</f>
        <v>16418</v>
      </c>
      <c r="G28" s="20">
        <f t="shared" si="10"/>
        <v>-0.010367691380349653</v>
      </c>
      <c r="H28" s="20">
        <f t="shared" si="8"/>
        <v>-0.12343456586192292</v>
      </c>
      <c r="I28" s="20">
        <f t="shared" si="9"/>
        <v>-0.14042190685504974</v>
      </c>
      <c r="J28" s="20">
        <f t="shared" si="11"/>
        <v>-0.3123350785340314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'[1]Алюминий'!C189</f>
        <v>1960</v>
      </c>
      <c r="F29" s="19">
        <f>'[1]Алюминий'!C184</f>
        <v>1948.39</v>
      </c>
      <c r="G29" s="20">
        <f t="shared" si="10"/>
        <v>-0.005923469387755009</v>
      </c>
      <c r="H29" s="20">
        <f t="shared" si="8"/>
        <v>-0.08354607575935269</v>
      </c>
      <c r="I29" s="20">
        <f t="shared" si="9"/>
        <v>-0.07571757323279915</v>
      </c>
      <c r="J29" s="20">
        <f t="shared" si="11"/>
        <v>-0.21688504823151122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76.93</v>
      </c>
      <c r="F30" s="19">
        <f>'[1]сырье'!K90*1</f>
        <v>76.14</v>
      </c>
      <c r="G30" s="20">
        <f t="shared" si="10"/>
        <v>-0.010269075783179593</v>
      </c>
      <c r="H30" s="20">
        <f t="shared" si="8"/>
        <v>0.06938202247191017</v>
      </c>
      <c r="I30" s="20">
        <f t="shared" si="9"/>
        <v>-0.21049357113231026</v>
      </c>
      <c r="J30" s="20">
        <f t="shared" si="11"/>
        <v>-0.46848167539267016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'[1]Сахар'!C189</f>
        <v>20.23</v>
      </c>
      <c r="F31" s="19">
        <f>'[1]Сахар'!C184</f>
        <v>19.84</v>
      </c>
      <c r="G31" s="20">
        <f t="shared" si="10"/>
        <v>-0.019278299555116174</v>
      </c>
      <c r="H31" s="20">
        <f t="shared" si="8"/>
        <v>-0.028403525954946218</v>
      </c>
      <c r="I31" s="20">
        <f t="shared" si="9"/>
        <v>-0.14813224559896954</v>
      </c>
      <c r="J31" s="20">
        <f t="shared" si="11"/>
        <v>-0.3749212350346566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761.25</v>
      </c>
      <c r="F32" s="29">
        <f>'[1]сырье'!K89*1</f>
        <v>756.5</v>
      </c>
      <c r="G32" s="20">
        <f t="shared" si="10"/>
        <v>-0.006239737274220003</v>
      </c>
      <c r="H32" s="20">
        <f t="shared" si="8"/>
        <v>-0.00033036009250086984</v>
      </c>
      <c r="I32" s="20">
        <f t="shared" si="9"/>
        <v>0.1602760736196318</v>
      </c>
      <c r="J32" s="20">
        <f>IF(ISERROR(F32/B32-1),"н/д",F32/B32-1)</f>
        <v>0.24629324546952214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'[1]Пшеница'!C189</f>
        <v>878.2</v>
      </c>
      <c r="F33" s="19">
        <f>'[1]Пшеница'!C184</f>
        <v>871.5684</v>
      </c>
      <c r="G33" s="20">
        <f t="shared" si="10"/>
        <v>-0.007551355044409069</v>
      </c>
      <c r="H33" s="20">
        <f t="shared" si="8"/>
        <v>-0.014285908165573402</v>
      </c>
      <c r="I33" s="20">
        <f t="shared" si="9"/>
        <v>0.248665329512894</v>
      </c>
      <c r="J33" s="20">
        <f>IF(ISERROR(F33/B33-1),"н/д",F33/B33-1)</f>
        <v>0.13892996470058017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41204</v>
      </c>
      <c r="F35" s="33">
        <f>I1</f>
        <v>41205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850.7</v>
      </c>
      <c r="F37" s="19">
        <f>'[1]ост. ср-тв на кс'!P5</f>
        <v>770.2</v>
      </c>
      <c r="G37" s="20">
        <f t="shared" si="12"/>
        <v>-0.09462795345009989</v>
      </c>
      <c r="H37" s="20">
        <f aca="true" t="shared" si="13" ref="H37:H42">IF(ISERROR(F37/D37-1),"н/д",F37/D37-1)</f>
        <v>0.02844171451462163</v>
      </c>
      <c r="I37" s="20">
        <f aca="true" t="shared" si="14" ref="I37:I42">IF(ISERROR(F37/C37-1),"н/д",F37/C37-1)</f>
        <v>-0.21520277155084566</v>
      </c>
      <c r="J37" s="20">
        <f aca="true" t="shared" si="15" ref="J37:J42">IF(ISERROR(F37/B37-1),"н/д",F37/B37-1)</f>
        <v>-0.20907783939207225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685.6</v>
      </c>
      <c r="F38" s="19">
        <f>'[1]ост. ср-тв на кс'!R5</f>
        <v>603.9</v>
      </c>
      <c r="G38" s="20">
        <f t="shared" si="12"/>
        <v>-0.11916569428238044</v>
      </c>
      <c r="H38" s="20">
        <f t="shared" si="13"/>
        <v>0.12269938650306744</v>
      </c>
      <c r="I38" s="20">
        <f t="shared" si="14"/>
        <v>-0.1789259007477907</v>
      </c>
      <c r="J38" s="20">
        <f t="shared" si="15"/>
        <v>-0.054485674025364084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6.68</v>
      </c>
      <c r="F39" s="28">
        <f>'[1]mibid-mibor'!D8</f>
        <v>6.68</v>
      </c>
      <c r="G39" s="20">
        <f t="shared" si="12"/>
        <v>0</v>
      </c>
      <c r="H39" s="20">
        <f t="shared" si="13"/>
        <v>-0.001494768310911887</v>
      </c>
      <c r="I39" s="20">
        <f t="shared" si="14"/>
        <v>0.051968503937007915</v>
      </c>
      <c r="J39" s="20">
        <f t="shared" si="15"/>
        <v>-0.04571428571428571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7.54</v>
      </c>
      <c r="F40" s="28">
        <f>'[1]mibid-mibor'!F8</f>
        <v>7.54</v>
      </c>
      <c r="G40" s="20">
        <f t="shared" si="12"/>
        <v>0</v>
      </c>
      <c r="H40" s="20">
        <f t="shared" si="13"/>
        <v>0.0026595744680850686</v>
      </c>
      <c r="I40" s="20">
        <f t="shared" si="14"/>
        <v>0.020297699594046037</v>
      </c>
      <c r="J40" s="20">
        <f t="shared" si="15"/>
        <v>0.6285097192224622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30.9084</v>
      </c>
      <c r="F41" s="28">
        <f>'[1]МакроDelay'!Q7</f>
        <v>31.1171</v>
      </c>
      <c r="G41" s="20">
        <f>IF(ISERROR(F41/E41-1),"н/д",F41/E41-1)</f>
        <v>0.006752209755276795</v>
      </c>
      <c r="H41" s="20">
        <f>IF(ISERROR(F41/D41-1),"н/д",F41/D41-1)</f>
        <v>0.0064754228269976455</v>
      </c>
      <c r="I41" s="20">
        <f t="shared" si="14"/>
        <v>-0.033514856947438276</v>
      </c>
      <c r="J41" s="20">
        <f t="shared" si="15"/>
        <v>0.012926432291666679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40.3416</v>
      </c>
      <c r="F42" s="28">
        <f>'[1]МакроDelay'!Q9</f>
        <v>40.5798</v>
      </c>
      <c r="G42" s="20">
        <f t="shared" si="12"/>
        <v>0.005904574930096995</v>
      </c>
      <c r="H42" s="20">
        <f t="shared" si="13"/>
        <v>0.015038045354264451</v>
      </c>
      <c r="I42" s="20">
        <f t="shared" si="14"/>
        <v>-0.026192723146487462</v>
      </c>
      <c r="J42" s="20">
        <f t="shared" si="15"/>
        <v>0.01984920834380488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41180</v>
      </c>
      <c r="E43" s="38">
        <f>'[1]ЗВР-cbr'!D4</f>
        <v>41187</v>
      </c>
      <c r="F43" s="38">
        <f>'[1]ЗВР-cbr'!D3</f>
        <v>41194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528</v>
      </c>
      <c r="F44" s="19" t="str">
        <f>'[1]ЗВР-cbr'!L3</f>
        <v>526</v>
      </c>
      <c r="G44" s="20">
        <f>IF(ISERROR(F44/E44-1),"н/д",F44/E44-1)</f>
        <v>-0.0037878787878787845</v>
      </c>
      <c r="H44" s="20"/>
      <c r="I44" s="20">
        <f>IF(ISERROR(F44/C44-1),"н/д",F44/C44-1)</f>
        <v>0.05622489959839361</v>
      </c>
      <c r="J44" s="20">
        <f>IF(ISERROR(F44/B44-1),"н/д",F44/B44-1)</f>
        <v>0.20173634909755545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'[1]ПромПр-во'!B34</f>
        <v>101.9</v>
      </c>
      <c r="E49" s="19">
        <f>'[1]ПромПр-во'!B37</f>
        <v>103.4</v>
      </c>
      <c r="F49" s="19">
        <f>'[1]ПромПр-во'!B38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41061</v>
      </c>
      <c r="E58" s="44">
        <v>41091</v>
      </c>
      <c r="F58" s="44">
        <v>41122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40.796</v>
      </c>
      <c r="E59" s="42">
        <v>40.645</v>
      </c>
      <c r="F59" s="42">
        <v>42.054</v>
      </c>
      <c r="G59" s="20">
        <f>IF(ISERROR(F59/E59-1),"н/д",F59/E59-1)</f>
        <v>0.03466601057940699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26.797</v>
      </c>
      <c r="E60" s="42">
        <v>29.594</v>
      </c>
      <c r="F60" s="42">
        <v>29.414</v>
      </c>
      <c r="G60" s="20">
        <f>IF(ISERROR(F60/E60-1),"н/д",F60/E60-1)</f>
        <v>-0.0060823139825639805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13.998999999999999</v>
      </c>
      <c r="E61" s="42">
        <f>E59-E60</f>
        <v>11.051000000000002</v>
      </c>
      <c r="F61" s="42">
        <f>F59-F60</f>
        <v>12.64</v>
      </c>
      <c r="G61" s="20">
        <f>IF(ISERROR(F61/E61-1),"н/д",F61/E61-1)</f>
        <v>0.1437878924984164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2012-10-23T09:16:18Z</dcterms:created>
  <dcterms:modified xsi:type="dcterms:W3CDTF">2012-10-23T09:17:37Z</dcterms:modified>
  <cp:category/>
  <cp:version/>
  <cp:contentType/>
  <cp:contentStatus/>
</cp:coreProperties>
</file>