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<sst xmlns="http://schemas.openxmlformats.org/spreadsheetml/2006/main" count="94" uniqueCount="78">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</sst>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7262,08</v>
          </cell>
          <cell r="S94">
            <v>7314.88</v>
          </cell>
        </row>
        <row r="106">
          <cell r="K106" t="str">
            <v>389,92</v>
          </cell>
          <cell r="S106">
            <v>395.45</v>
          </cell>
        </row>
        <row r="142">
          <cell r="K142" t="str">
            <v>858,04</v>
          </cell>
          <cell r="S142">
            <v>866.4599999999999</v>
          </cell>
        </row>
        <row r="170">
          <cell r="K170" t="str">
            <v>4327,04</v>
          </cell>
          <cell r="S170">
            <v>4330.3</v>
          </cell>
        </row>
      </sheetData>
      <sheetData sheetId="2">
        <row r="34">
          <cell r="I34" t="str">
            <v>7250,81</v>
          </cell>
          <cell r="L34">
            <v>7192.85</v>
          </cell>
        </row>
        <row r="111">
          <cell r="I111" t="str">
            <v>5839,76</v>
          </cell>
          <cell r="L111">
            <v>5804.780000000001</v>
          </cell>
        </row>
        <row r="168">
          <cell r="I168" t="str">
            <v>3456,16</v>
          </cell>
          <cell r="L168">
            <v>3426.49</v>
          </cell>
        </row>
      </sheetData>
      <sheetData sheetId="3">
        <row r="3">
          <cell r="D3">
            <v>41194</v>
          </cell>
          <cell r="L3" t="str">
            <v>526</v>
          </cell>
        </row>
        <row r="4">
          <cell r="D4">
            <v>41187</v>
          </cell>
          <cell r="L4" t="str">
            <v>528</v>
          </cell>
        </row>
        <row r="5">
          <cell r="D5">
            <v>41180</v>
          </cell>
          <cell r="L5" t="str">
            <v>528,2</v>
          </cell>
        </row>
      </sheetData>
      <sheetData sheetId="4">
        <row r="8">
          <cell r="C8">
            <v>6.68</v>
          </cell>
          <cell r="D8">
            <v>6.68</v>
          </cell>
          <cell r="E8">
            <v>7.54</v>
          </cell>
          <cell r="F8">
            <v>7.54</v>
          </cell>
        </row>
      </sheetData>
      <sheetData sheetId="5">
        <row r="7">
          <cell r="L7">
            <v>31.1171</v>
          </cell>
          <cell r="Q7">
            <v>31.3039</v>
          </cell>
        </row>
        <row r="9">
          <cell r="L9">
            <v>40.5798</v>
          </cell>
          <cell r="Q9">
            <v>40.6544</v>
          </cell>
        </row>
      </sheetData>
      <sheetData sheetId="6">
        <row r="82">
          <cell r="K82" t="str">
            <v>86,460</v>
          </cell>
          <cell r="N82">
            <v>85.72999999999999</v>
          </cell>
        </row>
        <row r="89">
          <cell r="K89" t="str">
            <v>757,000</v>
          </cell>
          <cell r="N89">
            <v>754.5</v>
          </cell>
        </row>
        <row r="90">
          <cell r="K90" t="str">
            <v>72,860</v>
          </cell>
          <cell r="N90">
            <v>72.67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4">
          <cell r="B34">
            <v>101.9</v>
          </cell>
        </row>
        <row r="36">
          <cell r="B36">
            <v>103.1</v>
          </cell>
        </row>
        <row r="37">
          <cell r="B37">
            <v>103.4</v>
          </cell>
        </row>
        <row r="38">
          <cell r="B38">
            <v>102.1</v>
          </cell>
        </row>
      </sheetData>
      <sheetData sheetId="10">
        <row r="5">
          <cell r="P5">
            <v>657.1</v>
          </cell>
          <cell r="Q5">
            <v>816.8</v>
          </cell>
          <cell r="R5">
            <v>481.5</v>
          </cell>
          <cell r="S5">
            <v>643.5</v>
          </cell>
        </row>
      </sheetData>
      <sheetData sheetId="12">
        <row r="183">
          <cell r="C183">
            <v>108.6683</v>
          </cell>
        </row>
        <row r="188">
          <cell r="C188">
            <v>107.85</v>
          </cell>
        </row>
      </sheetData>
      <sheetData sheetId="13">
        <row r="183">
          <cell r="C183">
            <v>1716.55</v>
          </cell>
        </row>
        <row r="188">
          <cell r="C188">
            <v>1701.6</v>
          </cell>
        </row>
      </sheetData>
      <sheetData sheetId="14">
        <row r="183">
          <cell r="C183">
            <v>7894.92</v>
          </cell>
        </row>
        <row r="188">
          <cell r="C188">
            <v>7866.13</v>
          </cell>
        </row>
      </sheetData>
      <sheetData sheetId="15">
        <row r="183">
          <cell r="C183">
            <v>16500</v>
          </cell>
        </row>
        <row r="188">
          <cell r="C188">
            <v>16400</v>
          </cell>
        </row>
      </sheetData>
      <sheetData sheetId="16">
        <row r="183">
          <cell r="C183">
            <v>1944</v>
          </cell>
        </row>
        <row r="188">
          <cell r="C188">
            <v>1938.5</v>
          </cell>
        </row>
      </sheetData>
      <sheetData sheetId="17">
        <row r="183">
          <cell r="C183">
            <v>19.56</v>
          </cell>
        </row>
        <row r="188">
          <cell r="C188">
            <v>19.65</v>
          </cell>
        </row>
      </sheetData>
      <sheetData sheetId="18">
        <row r="183">
          <cell r="C183">
            <v>887.1692</v>
          </cell>
        </row>
        <row r="188">
          <cell r="C188">
            <v>884</v>
          </cell>
        </row>
      </sheetData>
      <sheetData sheetId="19">
        <row r="183">
          <cell r="C183">
            <v>18761.9874</v>
          </cell>
        </row>
        <row r="188">
          <cell r="C188">
            <v>18710.02</v>
          </cell>
        </row>
      </sheetData>
      <sheetData sheetId="20">
        <row r="183">
          <cell r="C183">
            <v>57160.74</v>
          </cell>
        </row>
        <row r="188">
          <cell r="C188">
            <v>57690.24</v>
          </cell>
        </row>
      </sheetData>
      <sheetData sheetId="21">
        <row r="183">
          <cell r="C183">
            <v>9055.2</v>
          </cell>
        </row>
        <row r="188">
          <cell r="C188">
            <v>8954.3</v>
          </cell>
        </row>
      </sheetData>
      <sheetData sheetId="22">
        <row r="183">
          <cell r="C183">
            <v>1408.75</v>
          </cell>
        </row>
        <row r="188">
          <cell r="C188">
            <v>1413.11</v>
          </cell>
        </row>
      </sheetData>
      <sheetData sheetId="23">
        <row r="183">
          <cell r="C183">
            <v>2981.7</v>
          </cell>
        </row>
        <row r="188">
          <cell r="C188">
            <v>2990.46</v>
          </cell>
        </row>
      </sheetData>
      <sheetData sheetId="24">
        <row r="183">
          <cell r="C183">
            <v>13077.34</v>
          </cell>
        </row>
        <row r="188">
          <cell r="C188">
            <v>13102.53</v>
          </cell>
        </row>
      </sheetData>
      <sheetData sheetId="25">
        <row r="183">
          <cell r="C183">
            <v>1459.68</v>
          </cell>
        </row>
        <row r="188">
          <cell r="C188">
            <v>1451.61</v>
          </cell>
        </row>
      </sheetData>
      <sheetData sheetId="26">
        <row r="183">
          <cell r="C183">
            <v>1474.12</v>
          </cell>
        </row>
        <row r="188">
          <cell r="C188">
            <v>1462.43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41207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41206</v>
      </c>
      <c r="F4" s="14">
        <f>I1</f>
        <v>41207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'[1]РТС'!C188</f>
        <v>1462.43</v>
      </c>
      <c r="F6" s="19">
        <f>'[1]РТС'!C183</f>
        <v>1474.12</v>
      </c>
      <c r="G6" s="20">
        <f>IF(ISERROR(F6/E6-1),"н/д",F6/E6-1)</f>
        <v>0.00799354499018734</v>
      </c>
      <c r="H6" s="20">
        <f>IF(ISERROR(F6/D6-1),"н/д",F6/D6-1)</f>
        <v>-0.010800148938744258</v>
      </c>
      <c r="I6" s="20">
        <f>IF(ISERROR(F6/C6-1),"н/д",F6/C6-1)</f>
        <v>0.03071391763288034</v>
      </c>
      <c r="J6" s="20">
        <f>IF(ISERROR(F6/B6-1),"н/д",F6/B6-1)</f>
        <v>-0.16716384180790966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'[1]ММВБ'!C188</f>
        <v>1451.61</v>
      </c>
      <c r="F7" s="19">
        <f>'[1]ММВБ'!C183</f>
        <v>1459.68</v>
      </c>
      <c r="G7" s="20">
        <f>IF(ISERROR(F7/E7-1),"н/д",F7/E7-1)</f>
        <v>0.00555934445202233</v>
      </c>
      <c r="H7" s="20">
        <f>IF(ISERROR(F7/D7-1),"н/д",F7/D7-1)</f>
        <v>-0.03573656578502871</v>
      </c>
      <c r="I7" s="20">
        <f>IF(ISERROR(F7/C7-1),"н/д",F7/C7-1)</f>
        <v>0.007817650087642347</v>
      </c>
      <c r="J7" s="20">
        <f>IF(ISERROR(F7/B7-1),"н/д",F7/B7-1)</f>
        <v>-0.12489208633093518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(США)'!C188</f>
        <v>13102.53</v>
      </c>
      <c r="F9" s="19">
        <f>'[1]DJIA (США)'!C183</f>
        <v>13077.34</v>
      </c>
      <c r="G9" s="20">
        <f aca="true" t="shared" si="0" ref="G9:G15">IF(ISERROR(F9/E9-1),"н/д",F9/E9-1)</f>
        <v>-0.001922529465683387</v>
      </c>
      <c r="H9" s="20">
        <f>IF(ISERROR(F9/D9-1),"н/д",F9/D9-1)</f>
        <v>-0.026779021998341146</v>
      </c>
      <c r="I9" s="20">
        <f>IF(ISERROR(F9/C9-1),"н/д",F9/C9-1)</f>
        <v>0.058042680886877696</v>
      </c>
      <c r="J9" s="20">
        <f aca="true" t="shared" si="1" ref="J9:J15">IF(ISERROR(F9/B9-1),"н/д",F9/B9-1)</f>
        <v>0.12011477516059954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(США)'!C188</f>
        <v>2990.46</v>
      </c>
      <c r="F10" s="19">
        <f>'[1]NASDAQ Composite (США)'!C183</f>
        <v>2981.7</v>
      </c>
      <c r="G10" s="20">
        <f t="shared" si="0"/>
        <v>-0.002929315222407358</v>
      </c>
      <c r="H10" s="20">
        <f aca="true" t="shared" si="2" ref="H10:H15">IF(ISERROR(F10/D10-1),"н/д",F10/D10-1)</f>
        <v>-0.030842588710227936</v>
      </c>
      <c r="I10" s="20">
        <f aca="true" t="shared" si="3" ref="I10:I15">IF(ISERROR(F10/C10-1),"н/д",F10/C10-1)</f>
        <v>0.1149848671428999</v>
      </c>
      <c r="J10" s="20">
        <f t="shared" si="1"/>
        <v>0.1031076581576027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(США)'!C188</f>
        <v>1413.11</v>
      </c>
      <c r="F11" s="19">
        <f>'[1]S&amp;P500 (США)'!C183</f>
        <v>1408.75</v>
      </c>
      <c r="G11" s="20">
        <f t="shared" si="0"/>
        <v>-0.0030853932107195448</v>
      </c>
      <c r="H11" s="20">
        <f>IF(ISERROR(F11/D11-1),"н/д",F11/D11-1)</f>
        <v>-0.022157863675068667</v>
      </c>
      <c r="I11" s="20">
        <f t="shared" si="3"/>
        <v>0.10247034824705215</v>
      </c>
      <c r="J11" s="20">
        <f t="shared" si="1"/>
        <v>0.10750786163522008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3426.49</v>
      </c>
      <c r="F12" s="19">
        <f>'[1]евр-индексы'!I168*1</f>
        <v>3456.16</v>
      </c>
      <c r="G12" s="20">
        <f t="shared" si="0"/>
        <v>0.008659006738674258</v>
      </c>
      <c r="H12" s="20">
        <f t="shared" si="2"/>
        <v>0.006165974765500737</v>
      </c>
      <c r="I12" s="20">
        <f t="shared" si="3"/>
        <v>0.10161409592778625</v>
      </c>
      <c r="J12" s="20">
        <f t="shared" si="1"/>
        <v>-0.09096265123619152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7192.85</v>
      </c>
      <c r="F13" s="19">
        <f>'[1]евр-индексы'!I34*1</f>
        <v>7250.81</v>
      </c>
      <c r="G13" s="20">
        <f t="shared" si="0"/>
        <v>0.008058002043696222</v>
      </c>
      <c r="H13" s="20">
        <f t="shared" si="2"/>
        <v>-0.010362057834804816</v>
      </c>
      <c r="I13" s="20">
        <f t="shared" si="3"/>
        <v>0.19691412233902095</v>
      </c>
      <c r="J13" s="20">
        <f t="shared" si="1"/>
        <v>0.025574257425742708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5804.780000000001</v>
      </c>
      <c r="F14" s="19">
        <f>'[1]евр-индексы'!I111*1</f>
        <v>5839.76</v>
      </c>
      <c r="G14" s="20">
        <f t="shared" si="0"/>
        <v>0.006026068171403498</v>
      </c>
      <c r="H14" s="20">
        <f t="shared" si="2"/>
        <v>0.0033176128993464005</v>
      </c>
      <c r="I14" s="20">
        <f t="shared" si="3"/>
        <v>0.03364438339870568</v>
      </c>
      <c r="J14" s="20">
        <f t="shared" si="1"/>
        <v>-0.019516453995970462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'[1]Япония'!C188</f>
        <v>8954.3</v>
      </c>
      <c r="F15" s="19">
        <f>'[1]Япония'!C183</f>
        <v>9055.2</v>
      </c>
      <c r="G15" s="20">
        <f t="shared" si="0"/>
        <v>0.011268329182627435</v>
      </c>
      <c r="H15" s="20">
        <f t="shared" si="2"/>
        <v>0.029407334581524225</v>
      </c>
      <c r="I15" s="20">
        <f t="shared" si="3"/>
        <v>0.07923642347778403</v>
      </c>
      <c r="J15" s="20">
        <f t="shared" si="1"/>
        <v>-0.1409543686557252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7314.88</v>
      </c>
      <c r="F17" s="19">
        <f>'[1]азия-индексы'!K94*1</f>
        <v>7262.08</v>
      </c>
      <c r="G17" s="20">
        <f aca="true" t="shared" si="4" ref="G17:G22">IF(ISERROR(F17/E17-1),"н/д",F17/E17-1)</f>
        <v>-0.007218163524213672</v>
      </c>
      <c r="H17" s="20">
        <f aca="true" t="shared" si="5" ref="H17:H22">IF(ISERROR(F17/D17-1),"н/д",F17/D17-1)</f>
        <v>-0.053889407117508226</v>
      </c>
      <c r="I17" s="20">
        <f aca="true" t="shared" si="6" ref="I17:I22">IF(ISERROR(F17/C17-1),"н/д",F17/C17-1)</f>
        <v>0.023831812593753776</v>
      </c>
      <c r="J17" s="20">
        <f aca="true" t="shared" si="7" ref="J17:J22">IF(ISERROR(F17/B17-1),"н/д",F17/B17-1)</f>
        <v>-0.1764481741891586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395.45</v>
      </c>
      <c r="F18" s="19">
        <f>'[1]азия-индексы'!K106*1</f>
        <v>389.92</v>
      </c>
      <c r="G18" s="20">
        <f t="shared" si="4"/>
        <v>-0.013984068782399772</v>
      </c>
      <c r="H18" s="20">
        <f t="shared" si="5"/>
        <v>0.008718147716983538</v>
      </c>
      <c r="I18" s="20">
        <f>IF(ISERROR(F18/C18-1),"н/д",F18/C18-1)</f>
        <v>0.14912177295768014</v>
      </c>
      <c r="J18" s="20">
        <f t="shared" si="7"/>
        <v>-0.18935550935550938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'[1]Индия'!C188</f>
        <v>18710.02</v>
      </c>
      <c r="F19" s="19">
        <f>'[1]Индия'!C183</f>
        <v>18761.9874</v>
      </c>
      <c r="G19" s="20">
        <f t="shared" si="4"/>
        <v>0.0027775170737391885</v>
      </c>
      <c r="H19" s="20">
        <f t="shared" si="5"/>
        <v>-4.0111412299093097E-05</v>
      </c>
      <c r="I19" s="20">
        <f t="shared" si="6"/>
        <v>0.18636228779263897</v>
      </c>
      <c r="J19" s="20">
        <f t="shared" si="7"/>
        <v>-0.02058600964484858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4330.3</v>
      </c>
      <c r="F20" s="19">
        <f>'[1]азия-индексы'!K170*1</f>
        <v>4327.04</v>
      </c>
      <c r="G20" s="20">
        <f t="shared" si="4"/>
        <v>-0.000752834676581382</v>
      </c>
      <c r="H20" s="20">
        <f t="shared" si="5"/>
        <v>0.021595676614953874</v>
      </c>
      <c r="I20" s="20">
        <f t="shared" si="6"/>
        <v>0.11261561247290475</v>
      </c>
      <c r="J20" s="20">
        <f>IF(ISERROR(F20/B20-1),"н/д",F20/B20-1)</f>
        <v>0.24375970106352396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866.4599999999999</v>
      </c>
      <c r="F21" s="19">
        <f>'[1]азия-индексы'!K142*1</f>
        <v>858.04</v>
      </c>
      <c r="G21" s="20">
        <f t="shared" si="4"/>
        <v>-0.009717701913533161</v>
      </c>
      <c r="H21" s="20">
        <f t="shared" si="5"/>
        <v>0.023962957659076745</v>
      </c>
      <c r="I21" s="20">
        <f t="shared" si="6"/>
        <v>0.011577185164226123</v>
      </c>
      <c r="J21" s="20">
        <f t="shared" si="7"/>
        <v>-0.3184749801429706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'[1]Бразилия'!C188</f>
        <v>57690.24</v>
      </c>
      <c r="F22" s="19">
        <f>'[1]Бразилия'!C183</f>
        <v>57160.74</v>
      </c>
      <c r="G22" s="20">
        <f t="shared" si="4"/>
        <v>-0.009178328951309656</v>
      </c>
      <c r="H22" s="20">
        <f t="shared" si="5"/>
        <v>-0.03405307502079402</v>
      </c>
      <c r="I22" s="20">
        <f t="shared" si="6"/>
        <v>-0.024566909731116082</v>
      </c>
      <c r="J22" s="20">
        <f t="shared" si="7"/>
        <v>-0.1848972949663924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Brent'!C188</f>
        <v>107.85</v>
      </c>
      <c r="F24" s="29">
        <f>'[1]нефть Brent'!C183</f>
        <v>108.6683</v>
      </c>
      <c r="G24" s="20">
        <f>IF(ISERROR(F24/E24-1),"н/д",F24/E24-1)</f>
        <v>0.007587389893370489</v>
      </c>
      <c r="H24" s="20">
        <f aca="true" t="shared" si="8" ref="H24:H33">IF(ISERROR(F24/D24-1),"н/д",F24/D24-1)</f>
        <v>-0.024171156609195332</v>
      </c>
      <c r="I24" s="20">
        <f aca="true" t="shared" si="9" ref="I24:I33">IF(ISERROR(F24/C24-1),"н/д",F24/C24-1)</f>
        <v>-0.03363005780346817</v>
      </c>
      <c r="J24" s="20">
        <f>IF(ISERROR(F24/B24-1),"н/д",F24/B24-1)</f>
        <v>0.13550992685475438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85.72999999999999</v>
      </c>
      <c r="F25" s="29">
        <f>'[1]сырье'!K82*1</f>
        <v>86.46</v>
      </c>
      <c r="G25" s="20">
        <f aca="true" t="shared" si="10" ref="G25:G33">IF(ISERROR(F25/E25-1),"н/д",F25/E25-1)</f>
        <v>0.008515105563980052</v>
      </c>
      <c r="H25" s="20">
        <f t="shared" si="8"/>
        <v>-0.06509515570934254</v>
      </c>
      <c r="I25" s="20">
        <f t="shared" si="9"/>
        <v>-0.14657980456026054</v>
      </c>
      <c r="J25" s="20">
        <f aca="true" t="shared" si="11" ref="J25:J31">IF(ISERROR(F25/B25-1),"н/д",F25/B25-1)</f>
        <v>-0.031260504201680694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'[1]Золото'!C188</f>
        <v>1701.6</v>
      </c>
      <c r="F26" s="19">
        <f>'[1]Золото'!C183</f>
        <v>1716.55</v>
      </c>
      <c r="G26" s="20">
        <f t="shared" si="10"/>
        <v>0.00878584861307008</v>
      </c>
      <c r="H26" s="20">
        <f t="shared" si="8"/>
        <v>-0.03743275384114664</v>
      </c>
      <c r="I26" s="20">
        <f t="shared" si="9"/>
        <v>0.06743828741130797</v>
      </c>
      <c r="J26" s="20">
        <f t="shared" si="11"/>
        <v>0.24921766974747106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'[1]Медь'!C188</f>
        <v>7866.13</v>
      </c>
      <c r="F27" s="19">
        <f>'[1]Медь'!C183</f>
        <v>7894.92</v>
      </c>
      <c r="G27" s="20">
        <f t="shared" si="10"/>
        <v>0.0036599954488421016</v>
      </c>
      <c r="H27" s="20">
        <f t="shared" si="8"/>
        <v>-0.05400664298963287</v>
      </c>
      <c r="I27" s="20">
        <f t="shared" si="9"/>
        <v>0.048324201920491916</v>
      </c>
      <c r="J27" s="20">
        <f t="shared" si="11"/>
        <v>-0.16025782845473113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'[1]Никель'!C188</f>
        <v>16400</v>
      </c>
      <c r="F28" s="19">
        <f>'[1]Никель'!C183</f>
        <v>16500</v>
      </c>
      <c r="G28" s="20">
        <f t="shared" si="10"/>
        <v>0.0060975609756097615</v>
      </c>
      <c r="H28" s="20">
        <f t="shared" si="8"/>
        <v>-0.11905654383735709</v>
      </c>
      <c r="I28" s="20">
        <f t="shared" si="9"/>
        <v>-0.13612872841444268</v>
      </c>
      <c r="J28" s="20">
        <f t="shared" si="11"/>
        <v>-0.3089005235602095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'[1]Алюминий'!C188</f>
        <v>1938.5</v>
      </c>
      <c r="F29" s="19">
        <f>'[1]Алюминий'!C183</f>
        <v>1944</v>
      </c>
      <c r="G29" s="20">
        <f t="shared" si="10"/>
        <v>0.0028372452927520886</v>
      </c>
      <c r="H29" s="20">
        <f t="shared" si="8"/>
        <v>-0.08561097689691577</v>
      </c>
      <c r="I29" s="20">
        <f t="shared" si="9"/>
        <v>-0.07780011310084822</v>
      </c>
      <c r="J29" s="20">
        <f t="shared" si="11"/>
        <v>-0.2186495176848875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72.67</v>
      </c>
      <c r="F30" s="19">
        <f>'[1]сырье'!K90*1</f>
        <v>72.86</v>
      </c>
      <c r="G30" s="20">
        <f t="shared" si="10"/>
        <v>0.002614558965185143</v>
      </c>
      <c r="H30" s="20">
        <f t="shared" si="8"/>
        <v>0.02331460674157304</v>
      </c>
      <c r="I30" s="20">
        <f t="shared" si="9"/>
        <v>-0.2445043550394027</v>
      </c>
      <c r="J30" s="20">
        <f t="shared" si="11"/>
        <v>-0.49137870855148347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'[1]Сахар'!C188</f>
        <v>19.65</v>
      </c>
      <c r="F31" s="19">
        <f>'[1]Сахар'!C183</f>
        <v>19.56</v>
      </c>
      <c r="G31" s="20">
        <f t="shared" si="10"/>
        <v>-0.004580152671755711</v>
      </c>
      <c r="H31" s="20">
        <f t="shared" si="8"/>
        <v>-0.04211557296767887</v>
      </c>
      <c r="I31" s="20">
        <f t="shared" si="9"/>
        <v>-0.16015457277801637</v>
      </c>
      <c r="J31" s="20">
        <f t="shared" si="11"/>
        <v>-0.3837429111531191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754.5</v>
      </c>
      <c r="F32" s="29">
        <f>'[1]сырье'!K89*1</f>
        <v>757</v>
      </c>
      <c r="G32" s="20">
        <f t="shared" si="10"/>
        <v>0.003313452617627499</v>
      </c>
      <c r="H32" s="20">
        <f t="shared" si="8"/>
        <v>0.00033036009250086984</v>
      </c>
      <c r="I32" s="20">
        <f t="shared" si="9"/>
        <v>0.16104294478527614</v>
      </c>
      <c r="J32" s="20">
        <f>IF(ISERROR(F32/B32-1),"н/д",F32/B32-1)</f>
        <v>0.2471169686985173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'[1]Пшеница'!C188</f>
        <v>884</v>
      </c>
      <c r="F33" s="19">
        <f>'[1]Пшеница'!C183</f>
        <v>887.1692</v>
      </c>
      <c r="G33" s="20">
        <f t="shared" si="10"/>
        <v>0.0035850678733031494</v>
      </c>
      <c r="H33" s="20">
        <f t="shared" si="8"/>
        <v>0.0033580637864736307</v>
      </c>
      <c r="I33" s="20">
        <f t="shared" si="9"/>
        <v>0.27101604584527217</v>
      </c>
      <c r="J33" s="20">
        <f>IF(ISERROR(F33/B33-1),"н/д",F33/B33-1)</f>
        <v>0.15931645254628557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41206</v>
      </c>
      <c r="F35" s="33">
        <f>I1</f>
        <v>41207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816.8</v>
      </c>
      <c r="F37" s="19">
        <f>'[1]ост. ср-тв на кс'!P5</f>
        <v>657.1</v>
      </c>
      <c r="G37" s="20">
        <f t="shared" si="12"/>
        <v>-0.19551909892262476</v>
      </c>
      <c r="H37" s="20">
        <f aca="true" t="shared" si="13" ref="H37:H42">IF(ISERROR(F37/D37-1),"н/д",F37/D37-1)</f>
        <v>-0.12257978368273459</v>
      </c>
      <c r="I37" s="20">
        <f aca="true" t="shared" si="14" ref="I37:I42">IF(ISERROR(F37/C37-1),"н/д",F37/C37-1)</f>
        <v>-0.33044630120236396</v>
      </c>
      <c r="J37" s="20">
        <f aca="true" t="shared" si="15" ref="J37:J42">IF(ISERROR(F37/B37-1),"н/д",F37/B37-1)</f>
        <v>-0.3252207845553501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643.5</v>
      </c>
      <c r="F38" s="19">
        <f>'[1]ост. ср-тв на кс'!R5</f>
        <v>481.5</v>
      </c>
      <c r="G38" s="20">
        <f t="shared" si="12"/>
        <v>-0.2517482517482518</v>
      </c>
      <c r="H38" s="20">
        <f t="shared" si="13"/>
        <v>-0.10485220301171216</v>
      </c>
      <c r="I38" s="20">
        <f t="shared" si="14"/>
        <v>-0.3453433038749151</v>
      </c>
      <c r="J38" s="20">
        <f t="shared" si="15"/>
        <v>-0.24612494128698925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6.68</v>
      </c>
      <c r="F39" s="28">
        <f>'[1]mibid-mibor'!D8</f>
        <v>6.68</v>
      </c>
      <c r="G39" s="20">
        <f t="shared" si="12"/>
        <v>0</v>
      </c>
      <c r="H39" s="20">
        <f t="shared" si="13"/>
        <v>-0.001494768310911887</v>
      </c>
      <c r="I39" s="20">
        <f t="shared" si="14"/>
        <v>0.051968503937007915</v>
      </c>
      <c r="J39" s="20">
        <f t="shared" si="15"/>
        <v>-0.04571428571428571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7.54</v>
      </c>
      <c r="F40" s="28">
        <f>'[1]mibid-mibor'!F8</f>
        <v>7.54</v>
      </c>
      <c r="G40" s="20">
        <f t="shared" si="12"/>
        <v>0</v>
      </c>
      <c r="H40" s="20">
        <f t="shared" si="13"/>
        <v>0.0026595744680850686</v>
      </c>
      <c r="I40" s="20">
        <f t="shared" si="14"/>
        <v>0.020297699594046037</v>
      </c>
      <c r="J40" s="20">
        <f t="shared" si="15"/>
        <v>0.6285097192224622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31.1171</v>
      </c>
      <c r="F41" s="28">
        <f>'[1]МакроDelay'!Q7</f>
        <v>31.3039</v>
      </c>
      <c r="G41" s="20">
        <f>IF(ISERROR(F41/E41-1),"н/д",F41/E41-1)</f>
        <v>0.006003130111739141</v>
      </c>
      <c r="H41" s="20">
        <f>IF(ISERROR(F41/D41-1),"н/д",F41/D41-1)</f>
        <v>0.01251742574449577</v>
      </c>
      <c r="I41" s="20">
        <f t="shared" si="14"/>
        <v>-0.027712920882630887</v>
      </c>
      <c r="J41" s="20">
        <f t="shared" si="15"/>
        <v>0.019007161458333366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40.5798</v>
      </c>
      <c r="F42" s="28">
        <f>'[1]МакроDelay'!Q9</f>
        <v>40.6544</v>
      </c>
      <c r="G42" s="20">
        <f t="shared" si="12"/>
        <v>0.0018383530722183572</v>
      </c>
      <c r="H42" s="20">
        <f t="shared" si="13"/>
        <v>0.016904043663359847</v>
      </c>
      <c r="I42" s="20">
        <f t="shared" si="14"/>
        <v>-0.024402521547335243</v>
      </c>
      <c r="J42" s="20">
        <f t="shared" si="15"/>
        <v>0.021724051269163214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41180</v>
      </c>
      <c r="E43" s="38">
        <f>'[1]ЗВР-cbr'!D4</f>
        <v>41187</v>
      </c>
      <c r="F43" s="38">
        <f>'[1]ЗВР-cbr'!D3</f>
        <v>41194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528</v>
      </c>
      <c r="F44" s="19" t="str">
        <f>'[1]ЗВР-cbr'!L3</f>
        <v>526</v>
      </c>
      <c r="G44" s="20">
        <f>IF(ISERROR(F44/E44-1),"н/д",F44/E44-1)</f>
        <v>-0.0037878787878787845</v>
      </c>
      <c r="H44" s="20"/>
      <c r="I44" s="20">
        <f>IF(ISERROR(F44/C44-1),"н/д",F44/C44-1)</f>
        <v>0.05622489959839361</v>
      </c>
      <c r="J44" s="20">
        <f>IF(ISERROR(F44/B44-1),"н/д",F44/B44-1)</f>
        <v>0.20173634909755545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'[1]ПромПр-во'!B34</f>
        <v>101.9</v>
      </c>
      <c r="E49" s="19">
        <f>'[1]ПромПр-во'!B37</f>
        <v>103.4</v>
      </c>
      <c r="F49" s="19">
        <f>'[1]ПромПр-во'!B38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41061</v>
      </c>
      <c r="E58" s="44">
        <v>41091</v>
      </c>
      <c r="F58" s="44">
        <v>41122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40.796</v>
      </c>
      <c r="E59" s="42">
        <v>40.645</v>
      </c>
      <c r="F59" s="42">
        <v>42.054</v>
      </c>
      <c r="G59" s="20">
        <f>IF(ISERROR(F59/E59-1),"н/д",F59/E59-1)</f>
        <v>0.03466601057940699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26.797</v>
      </c>
      <c r="E60" s="42">
        <v>29.594</v>
      </c>
      <c r="F60" s="42">
        <v>29.414</v>
      </c>
      <c r="G60" s="20">
        <f>IF(ISERROR(F60/E60-1),"н/д",F60/E60-1)</f>
        <v>-0.0060823139825639805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13.998999999999999</v>
      </c>
      <c r="E61" s="42">
        <f>E59-E60</f>
        <v>11.051000000000002</v>
      </c>
      <c r="F61" s="42">
        <f>F59-F60</f>
        <v>12.64</v>
      </c>
      <c r="G61" s="20">
        <f>IF(ISERROR(F61/E61-1),"н/д",F61/E61-1)</f>
        <v>0.1437878924984164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2012-10-25T09:11:20Z</dcterms:created>
  <dcterms:modified xsi:type="dcterms:W3CDTF">2012-10-25T09:12:16Z</dcterms:modified>
  <cp:category/>
  <cp:version/>
  <cp:contentType/>
  <cp:contentStatus/>
</cp:coreProperties>
</file>