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<sst xmlns="http://schemas.openxmlformats.org/spreadsheetml/2006/main" count="94" uniqueCount="78">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</sst>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7407,37</v>
          </cell>
          <cell r="S94">
            <v>7326.01</v>
          </cell>
        </row>
        <row r="106">
          <cell r="K106" t="str">
            <v>377,90</v>
          </cell>
          <cell r="S106">
            <v>381.71</v>
          </cell>
        </row>
        <row r="142">
          <cell r="K142" t="str">
            <v>789,49</v>
          </cell>
          <cell r="S142">
            <v>800.95</v>
          </cell>
        </row>
        <row r="170">
          <cell r="K170" t="str">
            <v>4366,87</v>
          </cell>
          <cell r="S170">
            <v>4349.17</v>
          </cell>
        </row>
      </sheetData>
      <sheetData sheetId="2">
        <row r="34">
          <cell r="I34" t="str">
            <v>7302,99</v>
          </cell>
          <cell r="L34">
            <v>7309.13</v>
          </cell>
        </row>
        <row r="111">
          <cell r="I111" t="str">
            <v>5811,32</v>
          </cell>
          <cell r="L111">
            <v>5819.139999999999</v>
          </cell>
        </row>
        <row r="168">
          <cell r="I168" t="str">
            <v>3519,75</v>
          </cell>
          <cell r="L168">
            <v>3528.8</v>
          </cell>
        </row>
      </sheetData>
      <sheetData sheetId="3">
        <row r="3">
          <cell r="D3">
            <v>41229</v>
          </cell>
          <cell r="L3" t="str">
            <v>522,2</v>
          </cell>
        </row>
        <row r="4">
          <cell r="D4">
            <v>41222</v>
          </cell>
          <cell r="L4" t="str">
            <v>522,7</v>
          </cell>
        </row>
        <row r="5">
          <cell r="D5">
            <v>41215</v>
          </cell>
          <cell r="L5" t="str">
            <v>526,4</v>
          </cell>
        </row>
      </sheetData>
      <sheetData sheetId="4">
        <row r="8">
          <cell r="C8">
            <v>6.77</v>
          </cell>
          <cell r="D8">
            <v>6.77</v>
          </cell>
          <cell r="E8">
            <v>7.6</v>
          </cell>
          <cell r="F8">
            <v>7.6</v>
          </cell>
        </row>
      </sheetData>
      <sheetData sheetId="5">
        <row r="7">
          <cell r="L7">
            <v>31.1525</v>
          </cell>
          <cell r="Q7">
            <v>31.1325</v>
          </cell>
        </row>
        <row r="9">
          <cell r="L9">
            <v>40.0278</v>
          </cell>
          <cell r="Q9">
            <v>40.136</v>
          </cell>
        </row>
      </sheetData>
      <sheetData sheetId="6">
        <row r="83">
          <cell r="M83" t="str">
            <v>88,05</v>
          </cell>
          <cell r="P83">
            <v>88.28</v>
          </cell>
        </row>
      </sheetData>
      <sheetData sheetId="7">
        <row r="22">
          <cell r="P22">
            <v>41163</v>
          </cell>
          <cell r="Q22">
            <v>24657.5</v>
          </cell>
        </row>
        <row r="23">
          <cell r="P23">
            <v>41133</v>
          </cell>
          <cell r="Q23">
            <v>24573.5</v>
          </cell>
        </row>
        <row r="24">
          <cell r="P24">
            <v>41102</v>
          </cell>
          <cell r="Q24">
            <v>24564.3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8">
          <cell r="B38">
            <v>103.4</v>
          </cell>
        </row>
        <row r="39">
          <cell r="B39">
            <v>102.1</v>
          </cell>
        </row>
        <row r="40">
          <cell r="B40">
            <v>102</v>
          </cell>
        </row>
        <row r="44">
          <cell r="B44">
            <v>102.8</v>
          </cell>
        </row>
      </sheetData>
      <sheetData sheetId="10">
        <row r="5">
          <cell r="U5">
            <v>735.7</v>
          </cell>
          <cell r="V5">
            <v>714.8</v>
          </cell>
          <cell r="W5">
            <v>560.8</v>
          </cell>
          <cell r="X5">
            <v>524.6</v>
          </cell>
        </row>
      </sheetData>
      <sheetData sheetId="12">
        <row r="187">
          <cell r="C187">
            <v>111.0076</v>
          </cell>
        </row>
        <row r="192">
          <cell r="C192">
            <v>111.38</v>
          </cell>
        </row>
      </sheetData>
      <sheetData sheetId="13">
        <row r="187">
          <cell r="C187">
            <v>1748.51</v>
          </cell>
        </row>
        <row r="192">
          <cell r="C192">
            <v>1751.4</v>
          </cell>
        </row>
      </sheetData>
      <sheetData sheetId="14">
        <row r="187">
          <cell r="C187">
            <v>7752.96</v>
          </cell>
        </row>
        <row r="192">
          <cell r="C192">
            <v>7777.95</v>
          </cell>
        </row>
      </sheetData>
      <sheetData sheetId="15">
        <row r="187">
          <cell r="C187">
            <v>16613</v>
          </cell>
        </row>
        <row r="192">
          <cell r="C192">
            <v>16620</v>
          </cell>
        </row>
      </sheetData>
      <sheetData sheetId="16">
        <row r="187">
          <cell r="C187">
            <v>1989.48</v>
          </cell>
        </row>
        <row r="192">
          <cell r="C192">
            <v>1983</v>
          </cell>
        </row>
      </sheetData>
      <sheetData sheetId="17">
        <row r="187">
          <cell r="C187">
            <v>18.27</v>
          </cell>
        </row>
        <row r="192">
          <cell r="C192">
            <v>19.64</v>
          </cell>
        </row>
      </sheetData>
      <sheetData sheetId="18">
        <row r="187">
          <cell r="C187">
            <v>851.2</v>
          </cell>
        </row>
        <row r="192">
          <cell r="C192">
            <v>847.6</v>
          </cell>
        </row>
      </sheetData>
      <sheetData sheetId="19">
        <row r="187">
          <cell r="C187">
            <v>18546.0179</v>
          </cell>
        </row>
        <row r="192">
          <cell r="C192">
            <v>18506.57</v>
          </cell>
        </row>
      </sheetData>
      <sheetData sheetId="20">
        <row r="187">
          <cell r="C187">
            <v>57574.03</v>
          </cell>
        </row>
        <row r="192">
          <cell r="C192">
            <v>56436.97</v>
          </cell>
        </row>
      </sheetData>
      <sheetData sheetId="21">
        <row r="187">
          <cell r="C187">
            <v>9388.94</v>
          </cell>
        </row>
        <row r="192">
          <cell r="C192">
            <v>9366.8</v>
          </cell>
        </row>
      </sheetData>
      <sheetData sheetId="22">
        <row r="187">
          <cell r="C187">
            <v>1409.15</v>
          </cell>
        </row>
        <row r="192">
          <cell r="C192">
            <v>1391.03</v>
          </cell>
        </row>
      </sheetData>
      <sheetData sheetId="23">
        <row r="187">
          <cell r="C187">
            <v>2966.85</v>
          </cell>
        </row>
        <row r="192">
          <cell r="C192">
            <v>2926.55</v>
          </cell>
        </row>
      </sheetData>
      <sheetData sheetId="24">
        <row r="187">
          <cell r="C187">
            <v>13009.68</v>
          </cell>
        </row>
        <row r="192">
          <cell r="C192">
            <v>12836.89</v>
          </cell>
        </row>
      </sheetData>
      <sheetData sheetId="25">
        <row r="187">
          <cell r="C187">
            <v>1410.92</v>
          </cell>
        </row>
        <row r="192">
          <cell r="C192">
            <v>1413.15</v>
          </cell>
        </row>
      </sheetData>
      <sheetData sheetId="26">
        <row r="187">
          <cell r="C187">
            <v>1434.16</v>
          </cell>
        </row>
        <row r="192">
          <cell r="C192">
            <v>1432.24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41239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41214</v>
      </c>
      <c r="E4" s="14">
        <f>IF(J4=2,F4-3,F4-1)</f>
        <v>41236</v>
      </c>
      <c r="F4" s="14">
        <f>I1</f>
        <v>41239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1443.5</v>
      </c>
      <c r="E6" s="19">
        <f>'[1]РТС'!C192</f>
        <v>1432.24</v>
      </c>
      <c r="F6" s="19">
        <f>'[1]РТС'!C187</f>
        <v>1434.16</v>
      </c>
      <c r="G6" s="20">
        <f>IF(ISERROR(F6/E6-1),"н/д",F6/E6-1)</f>
        <v>0.0013405574484723903</v>
      </c>
      <c r="H6" s="20">
        <f>IF(ISERROR(F6/D6-1),"н/д",F6/D6-1)</f>
        <v>-0.006470384482161307</v>
      </c>
      <c r="I6" s="20">
        <f>IF(ISERROR(F6/C6-1),"н/д",F6/C6-1)</f>
        <v>0.0027736358725014565</v>
      </c>
      <c r="J6" s="20">
        <f>IF(ISERROR(F6/B6-1),"н/д",F6/B6-1)</f>
        <v>-0.18974011299435023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1430.91</v>
      </c>
      <c r="E7" s="19">
        <f>'[1]ММВБ'!C192</f>
        <v>1413.15</v>
      </c>
      <c r="F7" s="19">
        <f>'[1]ММВБ'!C187</f>
        <v>1410.92</v>
      </c>
      <c r="G7" s="20">
        <f>IF(ISERROR(F7/E7-1),"н/д",F7/E7-1)</f>
        <v>-0.0015780348866009097</v>
      </c>
      <c r="H7" s="20">
        <f>IF(ISERROR(F7/D7-1),"н/д",F7/D7-1)</f>
        <v>-0.013970130895723742</v>
      </c>
      <c r="I7" s="20">
        <f>IF(ISERROR(F7/C7-1),"н/д",F7/C7-1)</f>
        <v>-0.025848077070552145</v>
      </c>
      <c r="J7" s="20">
        <f>IF(ISERROR(F7/B7-1),"н/д",F7/B7-1)</f>
        <v>-0.15412470023980807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13096.46</v>
      </c>
      <c r="E9" s="19">
        <f>'[1]DJIA (США)'!C192</f>
        <v>12836.89</v>
      </c>
      <c r="F9" s="19">
        <f>'[1]DJIA (США)'!C187</f>
        <v>13009.68</v>
      </c>
      <c r="G9" s="20">
        <f aca="true" t="shared" si="0" ref="G9:G15">IF(ISERROR(F9/E9-1),"н/д",F9/E9-1)</f>
        <v>0.013460425383406749</v>
      </c>
      <c r="H9" s="20">
        <f>IF(ISERROR(F9/D9-1),"н/д",F9/D9-1)</f>
        <v>-0.006626218077251278</v>
      </c>
      <c r="I9" s="20">
        <f>IF(ISERROR(F9/C9-1),"н/д",F9/C9-1)</f>
        <v>0.052568542584378486</v>
      </c>
      <c r="J9" s="20">
        <f aca="true" t="shared" si="1" ref="J9:J15">IF(ISERROR(F9/B9-1),"н/д",F9/B9-1)</f>
        <v>0.11431948608137055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2977.23</v>
      </c>
      <c r="E10" s="19">
        <f>'[1]NASDAQ Composite (США)'!C192</f>
        <v>2926.55</v>
      </c>
      <c r="F10" s="19">
        <f>'[1]NASDAQ Composite (США)'!C187</f>
        <v>2966.85</v>
      </c>
      <c r="G10" s="20">
        <f t="shared" si="0"/>
        <v>0.013770480600023838</v>
      </c>
      <c r="H10" s="20">
        <f aca="true" t="shared" si="2" ref="H10:H15">IF(ISERROR(F10/D10-1),"н/д",F10/D10-1)</f>
        <v>-0.003486462248465938</v>
      </c>
      <c r="I10" s="20">
        <f aca="true" t="shared" si="3" ref="I10:I15">IF(ISERROR(F10/C10-1),"н/д",F10/C10-1)</f>
        <v>0.10943181845353744</v>
      </c>
      <c r="J10" s="20">
        <f t="shared" si="1"/>
        <v>0.09761376248612641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1412.16</v>
      </c>
      <c r="E11" s="19">
        <f>'[1]S&amp;P500 (США)'!C192</f>
        <v>1391.03</v>
      </c>
      <c r="F11" s="19">
        <f>'[1]S&amp;P500 (США)'!C187</f>
        <v>1409.15</v>
      </c>
      <c r="G11" s="20">
        <f t="shared" si="0"/>
        <v>0.01302631862720438</v>
      </c>
      <c r="H11" s="20">
        <f>IF(ISERROR(F11/D11-1),"н/д",F11/D11-1)</f>
        <v>-0.002131486517108483</v>
      </c>
      <c r="I11" s="20">
        <f t="shared" si="3"/>
        <v>0.10278338330600434</v>
      </c>
      <c r="J11" s="20">
        <f t="shared" si="1"/>
        <v>0.10782232704402528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3429.27</v>
      </c>
      <c r="E12" s="19">
        <f>'[1]евр-индексы'!L168</f>
        <v>3528.8</v>
      </c>
      <c r="F12" s="19">
        <f>'[1]евр-индексы'!I168*1</f>
        <v>3519.75</v>
      </c>
      <c r="G12" s="20">
        <f t="shared" si="0"/>
        <v>-0.0025646111992746468</v>
      </c>
      <c r="H12" s="20">
        <f t="shared" si="2"/>
        <v>0.026384624132832935</v>
      </c>
      <c r="I12" s="20">
        <f t="shared" si="3"/>
        <v>0.12188272942856404</v>
      </c>
      <c r="J12" s="20">
        <f t="shared" si="1"/>
        <v>-0.07423724355602312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7260.63</v>
      </c>
      <c r="E13" s="19">
        <f>'[1]евр-индексы'!L34</f>
        <v>7309.13</v>
      </c>
      <c r="F13" s="19">
        <f>'[1]евр-индексы'!I34*1</f>
        <v>7302.99</v>
      </c>
      <c r="G13" s="20">
        <f t="shared" si="0"/>
        <v>-0.0008400452584644835</v>
      </c>
      <c r="H13" s="20">
        <f t="shared" si="2"/>
        <v>0.005834204469860049</v>
      </c>
      <c r="I13" s="20">
        <f t="shared" si="3"/>
        <v>0.20552763984998168</v>
      </c>
      <c r="J13" s="20">
        <f t="shared" si="1"/>
        <v>0.03295473833097584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5782.7</v>
      </c>
      <c r="E14" s="19">
        <f>'[1]евр-индексы'!L111</f>
        <v>5819.139999999999</v>
      </c>
      <c r="F14" s="19">
        <f>'[1]евр-индексы'!I111*1</f>
        <v>5811.32</v>
      </c>
      <c r="G14" s="20">
        <f t="shared" si="0"/>
        <v>-0.001343841186154604</v>
      </c>
      <c r="H14" s="20">
        <f t="shared" si="2"/>
        <v>0.004949245162294336</v>
      </c>
      <c r="I14" s="20">
        <f t="shared" si="3"/>
        <v>0.02861046997352057</v>
      </c>
      <c r="J14" s="20">
        <f t="shared" si="1"/>
        <v>-0.024291470785762326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8946.87</v>
      </c>
      <c r="E15" s="19">
        <f>'[1]Япония'!C192</f>
        <v>9366.8</v>
      </c>
      <c r="F15" s="19">
        <f>'[1]Япония'!C187</f>
        <v>9388.94</v>
      </c>
      <c r="G15" s="20">
        <f t="shared" si="0"/>
        <v>0.0023636674211044983</v>
      </c>
      <c r="H15" s="20">
        <f t="shared" si="2"/>
        <v>0.04941057598914478</v>
      </c>
      <c r="I15" s="20">
        <f t="shared" si="3"/>
        <v>0.1190129456939113</v>
      </c>
      <c r="J15" s="20">
        <f t="shared" si="1"/>
        <v>-0.10929323593586937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7179.64</v>
      </c>
      <c r="E17" s="19">
        <f>'[1]азия-индексы'!S94*1</f>
        <v>7326.01</v>
      </c>
      <c r="F17" s="19">
        <f>'[1]азия-индексы'!K94*1</f>
        <v>7407.37</v>
      </c>
      <c r="G17" s="20">
        <f aca="true" t="shared" si="4" ref="G17:G22">IF(ISERROR(F17/E17-1),"н/д",F17/E17-1)</f>
        <v>0.01110563594644276</v>
      </c>
      <c r="H17" s="20">
        <f aca="true" t="shared" si="5" ref="H17:H22">IF(ISERROR(F17/D17-1),"н/д",F17/D17-1)</f>
        <v>0.031718860555682404</v>
      </c>
      <c r="I17" s="20">
        <f aca="true" t="shared" si="6" ref="I17:I22">IF(ISERROR(F17/C17-1),"н/д",F17/C17-1)</f>
        <v>0.044315272436078246</v>
      </c>
      <c r="J17" s="20">
        <f aca="true" t="shared" si="7" ref="J17:J22">IF(ISERROR(F17/B17-1),"н/д",F17/B17-1)</f>
        <v>-0.15997164889997728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387.95</v>
      </c>
      <c r="E18" s="19">
        <f>'[1]азия-индексы'!S106</f>
        <v>381.71</v>
      </c>
      <c r="F18" s="19">
        <f>'[1]азия-индексы'!K106*1</f>
        <v>377.9</v>
      </c>
      <c r="G18" s="20">
        <f t="shared" si="4"/>
        <v>-0.0099813994917608</v>
      </c>
      <c r="H18" s="20">
        <f t="shared" si="5"/>
        <v>-0.025905400180435634</v>
      </c>
      <c r="I18" s="20">
        <f>IF(ISERROR(F18/C18-1),"н/д",F18/C18-1)</f>
        <v>0.11369798420370159</v>
      </c>
      <c r="J18" s="20">
        <f t="shared" si="7"/>
        <v>-0.21434511434511438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18561.7</v>
      </c>
      <c r="E19" s="19">
        <f>'[1]Индия'!C192</f>
        <v>18506.57</v>
      </c>
      <c r="F19" s="19">
        <f>'[1]Индия'!C187</f>
        <v>18546.0179</v>
      </c>
      <c r="G19" s="20">
        <f t="shared" si="4"/>
        <v>0.002131561926386194</v>
      </c>
      <c r="H19" s="20">
        <f t="shared" si="5"/>
        <v>-0.0008448633476461076</v>
      </c>
      <c r="I19" s="20">
        <f t="shared" si="6"/>
        <v>0.17270605486534052</v>
      </c>
      <c r="J19" s="20">
        <f t="shared" si="7"/>
        <v>-0.03186005781897805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4330.589999999999</v>
      </c>
      <c r="E20" s="19">
        <f>'[1]азия-индексы'!S170</f>
        <v>4349.17</v>
      </c>
      <c r="F20" s="19">
        <f>'[1]азия-индексы'!K170*1</f>
        <v>4366.87</v>
      </c>
      <c r="G20" s="20">
        <f t="shared" si="4"/>
        <v>0.00406974204273447</v>
      </c>
      <c r="H20" s="20">
        <f t="shared" si="5"/>
        <v>0.008377611364733362</v>
      </c>
      <c r="I20" s="20">
        <f t="shared" si="6"/>
        <v>0.12285713551054611</v>
      </c>
      <c r="J20" s="20">
        <f>IF(ISERROR(F20/B20-1),"н/д",F20/B20-1)</f>
        <v>0.2552083932164415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860.4499999999999</v>
      </c>
      <c r="E21" s="19">
        <f>'[1]азия-индексы'!S142</f>
        <v>800.95</v>
      </c>
      <c r="F21" s="19">
        <f>'[1]азия-индексы'!K142*1</f>
        <v>789.49</v>
      </c>
      <c r="G21" s="20">
        <f t="shared" si="4"/>
        <v>-0.014308009239028752</v>
      </c>
      <c r="H21" s="20">
        <f t="shared" si="5"/>
        <v>-0.08246847579754768</v>
      </c>
      <c r="I21" s="20">
        <f t="shared" si="6"/>
        <v>-0.06923911249440007</v>
      </c>
      <c r="J21" s="20">
        <f t="shared" si="7"/>
        <v>-0.37292295472597303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57068.18</v>
      </c>
      <c r="E22" s="19">
        <f>'[1]Бразилия'!C192</f>
        <v>56436.97</v>
      </c>
      <c r="F22" s="19">
        <f>'[1]Бразилия'!C187</f>
        <v>57574.03</v>
      </c>
      <c r="G22" s="20">
        <f t="shared" si="4"/>
        <v>0.02014743172781941</v>
      </c>
      <c r="H22" s="20">
        <f t="shared" si="5"/>
        <v>0.008863958864642196</v>
      </c>
      <c r="I22" s="20">
        <f t="shared" si="6"/>
        <v>-0.01751422388629975</v>
      </c>
      <c r="J22" s="20">
        <f t="shared" si="7"/>
        <v>-0.17900384787380152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107.34</v>
      </c>
      <c r="E24" s="19">
        <f>'[1]нефть Brent'!C192</f>
        <v>111.38</v>
      </c>
      <c r="F24" s="29">
        <f>'[1]нефть Brent'!C187</f>
        <v>111.0076</v>
      </c>
      <c r="G24" s="20">
        <f>IF(ISERROR(F24/E24-1),"н/д",F24/E24-1)</f>
        <v>-0.003343508708924414</v>
      </c>
      <c r="H24" s="20">
        <f aca="true" t="shared" si="8" ref="H24:H33">IF(ISERROR(F24/D24-1),"н/д",F24/D24-1)</f>
        <v>0.03416806409539763</v>
      </c>
      <c r="I24" s="20">
        <f aca="true" t="shared" si="9" ref="I24:I33">IF(ISERROR(F24/C24-1),"н/д",F24/C24-1)</f>
        <v>-0.012827034237438917</v>
      </c>
      <c r="J24" s="20">
        <f>IF(ISERROR(F24/B24-1),"н/д",F24/B24-1)</f>
        <v>0.1599540229885057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87.09</v>
      </c>
      <c r="E25" s="19">
        <f>'[1]сырье'!P83</f>
        <v>88.28</v>
      </c>
      <c r="F25" s="29">
        <f>'[1]сырье'!M83*1</f>
        <v>88.05</v>
      </c>
      <c r="G25" s="20">
        <f aca="true" t="shared" si="10" ref="G25:G33">IF(ISERROR(F25/E25-1),"н/д",F25/E25-1)</f>
        <v>-0.0026053466243770584</v>
      </c>
      <c r="H25" s="20">
        <f t="shared" si="8"/>
        <v>0.011023079572855643</v>
      </c>
      <c r="I25" s="20">
        <f t="shared" si="9"/>
        <v>-0.1308854012437074</v>
      </c>
      <c r="J25" s="20">
        <f aca="true" t="shared" si="11" ref="J25:J31">IF(ISERROR(F25/B25-1),"н/д",F25/B25-1)</f>
        <v>-0.013445378151260567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1715.5</v>
      </c>
      <c r="E26" s="19">
        <f>'[1]Золото'!C192</f>
        <v>1751.4</v>
      </c>
      <c r="F26" s="19">
        <f>'[1]Золото'!C187</f>
        <v>1748.51</v>
      </c>
      <c r="G26" s="20">
        <f t="shared" si="10"/>
        <v>-0.0016501084846408665</v>
      </c>
      <c r="H26" s="20">
        <f t="shared" si="8"/>
        <v>0.019242203439230554</v>
      </c>
      <c r="I26" s="20">
        <f t="shared" si="9"/>
        <v>0.08731264450295417</v>
      </c>
      <c r="J26" s="20">
        <f t="shared" si="11"/>
        <v>0.2724765300924241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7830.86</v>
      </c>
      <c r="E27" s="19">
        <f>'[1]Медь'!C192</f>
        <v>7777.95</v>
      </c>
      <c r="F27" s="19">
        <f>'[1]Медь'!C187</f>
        <v>7752.96</v>
      </c>
      <c r="G27" s="20">
        <f t="shared" si="10"/>
        <v>-0.0032129288565753145</v>
      </c>
      <c r="H27" s="20">
        <f t="shared" si="8"/>
        <v>-0.009947821822890446</v>
      </c>
      <c r="I27" s="20">
        <f t="shared" si="9"/>
        <v>0.029474092773770444</v>
      </c>
      <c r="J27" s="20">
        <f t="shared" si="11"/>
        <v>-0.17535738597685502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16300</v>
      </c>
      <c r="E28" s="19">
        <f>'[1]Никель'!C192</f>
        <v>16620</v>
      </c>
      <c r="F28" s="19">
        <f>'[1]Никель'!C187</f>
        <v>16613</v>
      </c>
      <c r="G28" s="20">
        <f t="shared" si="10"/>
        <v>-0.00042117930204577103</v>
      </c>
      <c r="H28" s="20">
        <f t="shared" si="8"/>
        <v>0.019202453987730017</v>
      </c>
      <c r="I28" s="20">
        <f t="shared" si="9"/>
        <v>-0.1302125190999477</v>
      </c>
      <c r="J28" s="20">
        <f t="shared" si="11"/>
        <v>-0.3041675392670157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1940</v>
      </c>
      <c r="E29" s="19">
        <f>'[1]Алюминий'!C192</f>
        <v>1983</v>
      </c>
      <c r="F29" s="19">
        <f>'[1]Алюминий'!C187</f>
        <v>1989.48</v>
      </c>
      <c r="G29" s="20">
        <f t="shared" si="10"/>
        <v>0.0032677760968229386</v>
      </c>
      <c r="H29" s="20">
        <f t="shared" si="8"/>
        <v>0.025505154639175354</v>
      </c>
      <c r="I29" s="20">
        <f t="shared" si="9"/>
        <v>-0.056225189820923616</v>
      </c>
      <c r="J29" s="20">
        <f t="shared" si="11"/>
        <v>-0.20036977491961416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70.21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0.0022788776527562504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19.46</v>
      </c>
      <c r="E31" s="19">
        <f>'[1]Сахар'!C192</f>
        <v>19.64</v>
      </c>
      <c r="F31" s="19">
        <f>'[1]Сахар'!C187</f>
        <v>18.27</v>
      </c>
      <c r="G31" s="20">
        <f t="shared" si="10"/>
        <v>-0.06975560081466403</v>
      </c>
      <c r="H31" s="20">
        <f t="shared" si="8"/>
        <v>-0.06115107913669071</v>
      </c>
      <c r="I31" s="20">
        <f t="shared" si="9"/>
        <v>-0.21554315156719617</v>
      </c>
      <c r="J31" s="20">
        <f t="shared" si="11"/>
        <v>-0.4243856332703213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751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-0.003661784287616543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868.4</v>
      </c>
      <c r="E33" s="19">
        <f>'[1]Пшеница'!C192</f>
        <v>847.6</v>
      </c>
      <c r="F33" s="19">
        <f>'[1]Пшеница'!C187</f>
        <v>851.2</v>
      </c>
      <c r="G33" s="20">
        <f t="shared" si="10"/>
        <v>0.004247286455875354</v>
      </c>
      <c r="H33" s="20">
        <f t="shared" si="8"/>
        <v>-0.019806540764624514</v>
      </c>
      <c r="I33" s="20">
        <f t="shared" si="9"/>
        <v>0.21948424068767913</v>
      </c>
      <c r="J33" s="20">
        <f>IF(ISERROR(F33/B33-1),"н/д",F33/B33-1)</f>
        <v>0.11231337202350833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41214</v>
      </c>
      <c r="E35" s="14">
        <f>IF(J35=2,F35-3,F35-1)</f>
        <v>41236</v>
      </c>
      <c r="F35" s="33">
        <f>I1</f>
        <v>41239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кс'!V5</f>
        <v>714.8</v>
      </c>
      <c r="F37" s="19">
        <f>'[1]ост. ср-тв на кс'!U5</f>
        <v>735.7</v>
      </c>
      <c r="G37" s="20">
        <f t="shared" si="12"/>
        <v>0.02923894795747084</v>
      </c>
      <c r="H37" s="20">
        <f aca="true" t="shared" si="13" ref="H37:H42">IF(ISERROR(F37/D37-1),"н/д",F37/D37-1)</f>
        <v>-0.017625851248497693</v>
      </c>
      <c r="I37" s="20">
        <f aca="true" t="shared" si="14" ref="I37:I42">IF(ISERROR(F37/C37-1),"н/д",F37/C37-1)</f>
        <v>-0.25035663338088443</v>
      </c>
      <c r="J37" s="20">
        <f aca="true" t="shared" si="15" ref="J37:J42">IF(ISERROR(F37/B37-1),"н/д",F37/B37-1)</f>
        <v>-0.2445060587389607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кс'!X5</f>
        <v>524.6</v>
      </c>
      <c r="F38" s="19">
        <f>'[1]ост. ср-тв на кс'!W5</f>
        <v>560.8</v>
      </c>
      <c r="G38" s="20">
        <f t="shared" si="12"/>
        <v>0.06900495615707203</v>
      </c>
      <c r="H38" s="20">
        <f t="shared" si="13"/>
        <v>0.042572968953336954</v>
      </c>
      <c r="I38" s="20">
        <f t="shared" si="14"/>
        <v>-0.23752549286199875</v>
      </c>
      <c r="J38" s="20">
        <f t="shared" si="15"/>
        <v>-0.12196649444183516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6.77</v>
      </c>
      <c r="F39" s="28">
        <f>'[1]mibid-mibor'!D8</f>
        <v>6.77</v>
      </c>
      <c r="G39" s="20">
        <f t="shared" si="12"/>
        <v>0</v>
      </c>
      <c r="H39" s="20">
        <f t="shared" si="13"/>
        <v>0.01195814648729443</v>
      </c>
      <c r="I39" s="20">
        <f t="shared" si="14"/>
        <v>0.06614173228346454</v>
      </c>
      <c r="J39" s="20">
        <f t="shared" si="15"/>
        <v>-0.03285714285714292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7.6</v>
      </c>
      <c r="F40" s="28">
        <f>'[1]mibid-mibor'!F8</f>
        <v>7.6</v>
      </c>
      <c r="G40" s="20">
        <f t="shared" si="12"/>
        <v>0</v>
      </c>
      <c r="H40" s="20">
        <f t="shared" si="13"/>
        <v>0.010638297872340496</v>
      </c>
      <c r="I40" s="20">
        <f t="shared" si="14"/>
        <v>0.02841677943166432</v>
      </c>
      <c r="J40" s="20">
        <f t="shared" si="15"/>
        <v>0.6414686825053995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31.1525</v>
      </c>
      <c r="F41" s="28">
        <f>'[1]МакроDelay'!Q7</f>
        <v>31.1325</v>
      </c>
      <c r="G41" s="20">
        <f>IF(ISERROR(F41/E41-1),"н/д",F41/E41-1)</f>
        <v>-0.0006420030495144502</v>
      </c>
      <c r="H41" s="20">
        <f>IF(ISERROR(F41/D41-1),"н/д",F41/D41-1)</f>
        <v>0.006973532275228234</v>
      </c>
      <c r="I41" s="20">
        <f t="shared" si="14"/>
        <v>-0.033036538877855626</v>
      </c>
      <c r="J41" s="20">
        <f t="shared" si="15"/>
        <v>0.013427734375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40.0278</v>
      </c>
      <c r="F42" s="28">
        <f>'[1]МакроDelay'!Q9</f>
        <v>40.136</v>
      </c>
      <c r="G42" s="20">
        <f t="shared" si="12"/>
        <v>0.0027031213306751845</v>
      </c>
      <c r="H42" s="20">
        <f t="shared" si="13"/>
        <v>0.003937106351898256</v>
      </c>
      <c r="I42" s="20">
        <f t="shared" si="14"/>
        <v>-0.036842742847609244</v>
      </c>
      <c r="J42" s="20">
        <f t="shared" si="15"/>
        <v>0.008695652173913215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41215</v>
      </c>
      <c r="E43" s="38">
        <f>'[1]ЗВР-cbr'!D4</f>
        <v>41222</v>
      </c>
      <c r="F43" s="38">
        <f>'[1]ЗВР-cbr'!D3</f>
        <v>41229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526,4</v>
      </c>
      <c r="E44" s="19" t="str">
        <f>'[1]ЗВР-cbr'!L4</f>
        <v>522,7</v>
      </c>
      <c r="F44" s="19" t="str">
        <f>'[1]ЗВР-cbr'!L3</f>
        <v>522,2</v>
      </c>
      <c r="G44" s="20">
        <f>IF(ISERROR(F44/E44-1),"н/д",F44/E44-1)</f>
        <v>-0.0009565716472164087</v>
      </c>
      <c r="H44" s="20"/>
      <c r="I44" s="20">
        <f>IF(ISERROR(F44/C44-1),"н/д",F44/C44-1)</f>
        <v>0.04859437751004014</v>
      </c>
      <c r="J44" s="20">
        <f>IF(ISERROR(F44/B44-1),"н/д",F44/B44-1)</f>
        <v>0.19305460360977844</v>
      </c>
      <c r="K44" s="13"/>
    </row>
    <row r="45" spans="1:11" ht="18.75">
      <c r="A45" s="40"/>
      <c r="B45" s="38">
        <v>40544</v>
      </c>
      <c r="C45" s="38">
        <v>40909</v>
      </c>
      <c r="D45" s="38">
        <v>41214</v>
      </c>
      <c r="E45" s="38">
        <v>41226</v>
      </c>
      <c r="F45" s="38">
        <v>41232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5.7</v>
      </c>
      <c r="E46" s="42">
        <v>5.9</v>
      </c>
      <c r="F46" s="42">
        <v>6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41102</v>
      </c>
      <c r="E47" s="44">
        <f>'[1]M2'!P23</f>
        <v>41133</v>
      </c>
      <c r="F47" s="44">
        <f>'[1]M2'!P22</f>
        <v>41163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24564.3</v>
      </c>
      <c r="E48" s="19">
        <f>'[1]M2'!Q23</f>
        <v>24573.5</v>
      </c>
      <c r="F48" s="19">
        <f>'[1]M2'!Q22</f>
        <v>24657.5</v>
      </c>
      <c r="G48" s="20"/>
      <c r="H48" s="20">
        <f>IF(ISERROR(F48/D48-1),"н/д",F48/D48-1)</f>
        <v>0.0037941239929490944</v>
      </c>
      <c r="I48" s="20">
        <f>IF(ISERROR(F48/C48-1),"н/д",F48/C48-1)</f>
        <v>0.041371912205051986</v>
      </c>
      <c r="J48" s="20">
        <f>IF(ISERROR(F48/B48-1),"н/д",F48/B48-1)</f>
        <v>0.23214187558402744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'[1]ПромПр-во'!B38</f>
        <v>103.4</v>
      </c>
      <c r="E49" s="19">
        <f>'[1]ПромПр-во'!B39</f>
        <v>102.1</v>
      </c>
      <c r="F49" s="19">
        <f>'[1]ПромПр-во'!B40</f>
        <v>102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2012-11-26T09:07:58Z</dcterms:created>
  <dcterms:modified xsi:type="dcterms:W3CDTF">2012-11-26T09:08:55Z</dcterms:modified>
  <cp:category/>
  <cp:version/>
  <cp:contentType/>
  <cp:contentStatus/>
</cp:coreProperties>
</file>