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<sst xmlns="http://schemas.openxmlformats.org/spreadsheetml/2006/main" count="94" uniqueCount="78">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</sst>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7434,93</v>
          </cell>
          <cell r="S94">
            <v>7430.200000000001</v>
          </cell>
        </row>
        <row r="106">
          <cell r="K106" t="str">
            <v>375,79</v>
          </cell>
          <cell r="S106">
            <v>376.89000000000004</v>
          </cell>
        </row>
        <row r="142">
          <cell r="K142" t="str">
            <v>750,97</v>
          </cell>
          <cell r="S142">
            <v>765.53</v>
          </cell>
        </row>
        <row r="170">
          <cell r="K170" t="str">
            <v>4269,93</v>
          </cell>
          <cell r="S170">
            <v>4326.05</v>
          </cell>
        </row>
      </sheetData>
      <sheetData sheetId="2">
        <row r="34">
          <cell r="I34" t="str">
            <v>7318,09</v>
          </cell>
          <cell r="L34">
            <v>7332.33</v>
          </cell>
        </row>
        <row r="111">
          <cell r="I111" t="str">
            <v>5776,61</v>
          </cell>
          <cell r="L111">
            <v>5799.71</v>
          </cell>
        </row>
        <row r="168">
          <cell r="I168" t="str">
            <v>3490,26</v>
          </cell>
          <cell r="L168">
            <v>3502.13</v>
          </cell>
        </row>
      </sheetData>
      <sheetData sheetId="3">
        <row r="3">
          <cell r="D3">
            <v>41229</v>
          </cell>
          <cell r="L3" t="str">
            <v>522,2</v>
          </cell>
        </row>
        <row r="4">
          <cell r="D4">
            <v>41222</v>
          </cell>
          <cell r="L4" t="str">
            <v>522,7</v>
          </cell>
        </row>
        <row r="5">
          <cell r="D5">
            <v>41215</v>
          </cell>
          <cell r="L5" t="str">
            <v>526,4</v>
          </cell>
        </row>
      </sheetData>
      <sheetData sheetId="4">
        <row r="8">
          <cell r="C8">
            <v>6.77</v>
          </cell>
          <cell r="D8">
            <v>6.77</v>
          </cell>
          <cell r="E8">
            <v>7.61</v>
          </cell>
          <cell r="F8">
            <v>7.61</v>
          </cell>
        </row>
      </sheetData>
      <sheetData sheetId="5">
        <row r="7">
          <cell r="L7">
            <v>31.0201</v>
          </cell>
          <cell r="Q7">
            <v>30.941</v>
          </cell>
        </row>
        <row r="9">
          <cell r="L9">
            <v>40.1989</v>
          </cell>
          <cell r="Q9">
            <v>40.1893</v>
          </cell>
        </row>
      </sheetData>
      <sheetData sheetId="6">
        <row r="83">
          <cell r="M83" t="str">
            <v>86,99</v>
          </cell>
          <cell r="P83">
            <v>87.17999999999999</v>
          </cell>
        </row>
      </sheetData>
      <sheetData sheetId="7">
        <row r="22">
          <cell r="P22">
            <v>41163</v>
          </cell>
          <cell r="Q22">
            <v>24657.5</v>
          </cell>
        </row>
        <row r="23">
          <cell r="P23">
            <v>41133</v>
          </cell>
          <cell r="Q23">
            <v>24573.5</v>
          </cell>
        </row>
        <row r="24">
          <cell r="P24">
            <v>41102</v>
          </cell>
          <cell r="Q24">
            <v>24564.3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8">
          <cell r="B38">
            <v>103.4</v>
          </cell>
        </row>
        <row r="39">
          <cell r="B39">
            <v>102.1</v>
          </cell>
        </row>
        <row r="40">
          <cell r="B40">
            <v>102</v>
          </cell>
        </row>
        <row r="44">
          <cell r="B44">
            <v>102.8</v>
          </cell>
        </row>
      </sheetData>
      <sheetData sheetId="10">
        <row r="5">
          <cell r="U5">
            <v>709.9</v>
          </cell>
          <cell r="V5">
            <v>735.5</v>
          </cell>
          <cell r="W5">
            <v>515.3</v>
          </cell>
          <cell r="X5">
            <v>544.6</v>
          </cell>
        </row>
      </sheetData>
      <sheetData sheetId="12">
        <row r="187">
          <cell r="C187">
            <v>109.6683</v>
          </cell>
        </row>
        <row r="192">
          <cell r="C192">
            <v>109.87</v>
          </cell>
        </row>
      </sheetData>
      <sheetData sheetId="13">
        <row r="187">
          <cell r="C187">
            <v>1740.09</v>
          </cell>
        </row>
        <row r="192">
          <cell r="C192">
            <v>1742.3</v>
          </cell>
        </row>
      </sheetData>
      <sheetData sheetId="14">
        <row r="187">
          <cell r="C187">
            <v>7774.9</v>
          </cell>
        </row>
        <row r="192">
          <cell r="C192">
            <v>7796.69</v>
          </cell>
        </row>
      </sheetData>
      <sheetData sheetId="15">
        <row r="187">
          <cell r="C187">
            <v>16997</v>
          </cell>
        </row>
        <row r="192">
          <cell r="C192">
            <v>16950</v>
          </cell>
        </row>
      </sheetData>
      <sheetData sheetId="16">
        <row r="187">
          <cell r="C187">
            <v>2004.12</v>
          </cell>
        </row>
        <row r="192">
          <cell r="C192">
            <v>2009</v>
          </cell>
        </row>
      </sheetData>
      <sheetData sheetId="17">
        <row r="187">
          <cell r="C187">
            <v>18.77</v>
          </cell>
        </row>
        <row r="192">
          <cell r="C192">
            <v>19.15</v>
          </cell>
        </row>
      </sheetData>
      <sheetData sheetId="18">
        <row r="187">
          <cell r="C187">
            <v>872</v>
          </cell>
        </row>
        <row r="192">
          <cell r="C192">
            <v>873</v>
          </cell>
        </row>
      </sheetData>
      <sheetData sheetId="19">
        <row r="187">
          <cell r="C187">
            <v>18842.08</v>
          </cell>
        </row>
        <row r="192">
          <cell r="C192">
            <v>18537.01</v>
          </cell>
        </row>
      </sheetData>
      <sheetData sheetId="20">
        <row r="187">
          <cell r="C187">
            <v>56248.09</v>
          </cell>
        </row>
        <row r="192">
          <cell r="C192">
            <v>56737.1</v>
          </cell>
        </row>
      </sheetData>
      <sheetData sheetId="21">
        <row r="187">
          <cell r="C187">
            <v>9308.35</v>
          </cell>
        </row>
        <row r="192">
          <cell r="C192">
            <v>9423.3</v>
          </cell>
        </row>
      </sheetData>
      <sheetData sheetId="22">
        <row r="187">
          <cell r="C187">
            <v>1398.94</v>
          </cell>
        </row>
        <row r="192">
          <cell r="C192">
            <v>1406.29</v>
          </cell>
        </row>
      </sheetData>
      <sheetData sheetId="23">
        <row r="187">
          <cell r="C187">
            <v>2967.79</v>
          </cell>
        </row>
        <row r="192">
          <cell r="C192">
            <v>2976.78</v>
          </cell>
        </row>
      </sheetData>
      <sheetData sheetId="24">
        <row r="187">
          <cell r="C187">
            <v>12878.13</v>
          </cell>
        </row>
        <row r="192">
          <cell r="C192">
            <v>12967.37</v>
          </cell>
        </row>
      </sheetData>
      <sheetData sheetId="25">
        <row r="187">
          <cell r="C187">
            <v>1386.08</v>
          </cell>
        </row>
        <row r="192">
          <cell r="C192">
            <v>1394.87</v>
          </cell>
        </row>
      </sheetData>
      <sheetData sheetId="26">
        <row r="187">
          <cell r="C187">
            <v>1403.77</v>
          </cell>
        </row>
        <row r="192">
          <cell r="C192">
            <v>1417.6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41241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41214</v>
      </c>
      <c r="E4" s="14">
        <f>IF(J4=2,F4-3,F4-1)</f>
        <v>41240</v>
      </c>
      <c r="F4" s="14">
        <f>I1</f>
        <v>41241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1443.5</v>
      </c>
      <c r="E6" s="19">
        <f>'[1]РТС'!C192</f>
        <v>1417.6</v>
      </c>
      <c r="F6" s="19">
        <f>'[1]РТС'!C187</f>
        <v>1403.77</v>
      </c>
      <c r="G6" s="20">
        <f>IF(ISERROR(F6/E6-1),"н/д",F6/E6-1)</f>
        <v>-0.009755925507900609</v>
      </c>
      <c r="H6" s="20">
        <f>IF(ISERROR(F6/D6-1),"н/д",F6/D6-1)</f>
        <v>-0.027523380671977793</v>
      </c>
      <c r="I6" s="20">
        <f>IF(ISERROR(F6/C6-1),"н/д",F6/C6-1)</f>
        <v>-0.018475242072891862</v>
      </c>
      <c r="J6" s="20">
        <f>IF(ISERROR(F6/B6-1),"н/д",F6/B6-1)</f>
        <v>-0.20690960451977403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1430.91</v>
      </c>
      <c r="E7" s="19">
        <f>'[1]ММВБ'!C192</f>
        <v>1394.87</v>
      </c>
      <c r="F7" s="19">
        <f>'[1]ММВБ'!C187</f>
        <v>1386.08</v>
      </c>
      <c r="G7" s="20">
        <f>IF(ISERROR(F7/E7-1),"н/д",F7/E7-1)</f>
        <v>-0.006301662520521556</v>
      </c>
      <c r="H7" s="20">
        <f>IF(ISERROR(F7/D7-1),"н/д",F7/D7-1)</f>
        <v>-0.03132971325939449</v>
      </c>
      <c r="I7" s="20">
        <f>IF(ISERROR(F7/C7-1),"н/д",F7/C7-1)</f>
        <v>-0.04299854184925511</v>
      </c>
      <c r="J7" s="20">
        <f>IF(ISERROR(F7/B7-1),"н/д",F7/B7-1)</f>
        <v>-0.16901678657074348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13096.46</v>
      </c>
      <c r="E9" s="19">
        <f>'[1]DJIA (США)'!C192</f>
        <v>12967.37</v>
      </c>
      <c r="F9" s="19">
        <f>'[1]DJIA (США)'!C187</f>
        <v>12878.13</v>
      </c>
      <c r="G9" s="20">
        <f aca="true" t="shared" si="0" ref="G9:G15">IF(ISERROR(F9/E9-1),"н/д",F9/E9-1)</f>
        <v>-0.006881888925819313</v>
      </c>
      <c r="H9" s="20">
        <f>IF(ISERROR(F9/D9-1),"н/д",F9/D9-1)</f>
        <v>-0.01667091717914615</v>
      </c>
      <c r="I9" s="20">
        <f>IF(ISERROR(F9/C9-1),"н/д",F9/C9-1)</f>
        <v>0.041925283735815055</v>
      </c>
      <c r="J9" s="20">
        <f aca="true" t="shared" si="1" ref="J9:J15">IF(ISERROR(F9/B9-1),"н/д",F9/B9-1)</f>
        <v>0.10305182012847958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2977.23</v>
      </c>
      <c r="E10" s="19">
        <f>'[1]NASDAQ Composite (США)'!C192</f>
        <v>2976.78</v>
      </c>
      <c r="F10" s="19">
        <f>'[1]NASDAQ Composite (США)'!C187</f>
        <v>2967.79</v>
      </c>
      <c r="G10" s="20">
        <f t="shared" si="0"/>
        <v>-0.0030200417901222743</v>
      </c>
      <c r="H10" s="20">
        <f aca="true" t="shared" si="2" ref="H10:H15">IF(ISERROR(F10/D10-1),"н/д",F10/D10-1)</f>
        <v>-0.0031707325265430963</v>
      </c>
      <c r="I10" s="20">
        <f aca="true" t="shared" si="3" ref="I10:I15">IF(ISERROR(F10/C10-1),"н/д",F10/C10-1)</f>
        <v>0.1097833245658606</v>
      </c>
      <c r="J10" s="20">
        <f t="shared" si="1"/>
        <v>0.0979615242323344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1412.16</v>
      </c>
      <c r="E11" s="19">
        <f>'[1]S&amp;P500 (США)'!C192</f>
        <v>1406.29</v>
      </c>
      <c r="F11" s="19">
        <f>'[1]S&amp;P500 (США)'!C187</f>
        <v>1398.94</v>
      </c>
      <c r="G11" s="20">
        <f t="shared" si="0"/>
        <v>-0.005226518001265723</v>
      </c>
      <c r="H11" s="20">
        <f>IF(ISERROR(F11/D11-1),"н/д",F11/D11-1)</f>
        <v>-0.009361545433945184</v>
      </c>
      <c r="I11" s="20">
        <f t="shared" si="3"/>
        <v>0.0947931634262511</v>
      </c>
      <c r="J11" s="20">
        <f t="shared" si="1"/>
        <v>0.0997955974842768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3429.27</v>
      </c>
      <c r="E12" s="19">
        <f>'[1]евр-индексы'!L168</f>
        <v>3502.13</v>
      </c>
      <c r="F12" s="19">
        <f>'[1]евр-индексы'!I168*1</f>
        <v>3490.26</v>
      </c>
      <c r="G12" s="20">
        <f t="shared" si="0"/>
        <v>-0.0033893659001806853</v>
      </c>
      <c r="H12" s="20">
        <f t="shared" si="2"/>
        <v>0.017785126280520425</v>
      </c>
      <c r="I12" s="20">
        <f t="shared" si="3"/>
        <v>0.11248310681592177</v>
      </c>
      <c r="J12" s="20">
        <f t="shared" si="1"/>
        <v>-0.08199368753287739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7260.63</v>
      </c>
      <c r="E13" s="19">
        <f>'[1]евр-индексы'!L34</f>
        <v>7332.33</v>
      </c>
      <c r="F13" s="19">
        <f>'[1]евр-индексы'!I34*1</f>
        <v>7318.09</v>
      </c>
      <c r="G13" s="20">
        <f t="shared" si="0"/>
        <v>-0.0019420838942054708</v>
      </c>
      <c r="H13" s="20">
        <f t="shared" si="2"/>
        <v>0.007913913806377737</v>
      </c>
      <c r="I13" s="20">
        <f t="shared" si="3"/>
        <v>0.20802024457239465</v>
      </c>
      <c r="J13" s="20">
        <f t="shared" si="1"/>
        <v>0.035090523338048074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5782.7</v>
      </c>
      <c r="E14" s="19">
        <f>'[1]евр-индексы'!L111</f>
        <v>5799.71</v>
      </c>
      <c r="F14" s="19">
        <f>'[1]евр-индексы'!I111*1</f>
        <v>5776.61</v>
      </c>
      <c r="G14" s="20">
        <f t="shared" si="0"/>
        <v>-0.003982957768578155</v>
      </c>
      <c r="H14" s="20">
        <f t="shared" si="2"/>
        <v>-0.0010531412661906048</v>
      </c>
      <c r="I14" s="20">
        <f t="shared" si="3"/>
        <v>0.02246675917928087</v>
      </c>
      <c r="J14" s="20">
        <f t="shared" si="1"/>
        <v>-0.03011920752182673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8946.87</v>
      </c>
      <c r="E15" s="19">
        <f>'[1]Япония'!C192</f>
        <v>9423.3</v>
      </c>
      <c r="F15" s="19">
        <f>'[1]Япония'!C187</f>
        <v>9308.35</v>
      </c>
      <c r="G15" s="20">
        <f t="shared" si="0"/>
        <v>-0.012198486729701807</v>
      </c>
      <c r="H15" s="20">
        <f t="shared" si="2"/>
        <v>0.040402956564697945</v>
      </c>
      <c r="I15" s="20">
        <f t="shared" si="3"/>
        <v>0.10940789408068619</v>
      </c>
      <c r="J15" s="20">
        <f t="shared" si="1"/>
        <v>-0.11693862062422922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7179.64</v>
      </c>
      <c r="E17" s="19">
        <f>'[1]азия-индексы'!S94*1</f>
        <v>7430.200000000001</v>
      </c>
      <c r="F17" s="19">
        <f>'[1]азия-индексы'!K94*1</f>
        <v>7434.93</v>
      </c>
      <c r="G17" s="20">
        <f aca="true" t="shared" si="4" ref="G17:G22">IF(ISERROR(F17/E17-1),"н/д",F17/E17-1)</f>
        <v>0.0006365912088504011</v>
      </c>
      <c r="H17" s="20">
        <f aca="true" t="shared" si="5" ref="H17:H22">IF(ISERROR(F17/D17-1),"н/д",F17/D17-1)</f>
        <v>0.03555749313336043</v>
      </c>
      <c r="I17" s="20">
        <f aca="true" t="shared" si="6" ref="I17:I22">IF(ISERROR(F17/C17-1),"н/д",F17/C17-1)</f>
        <v>0.04820077146047397</v>
      </c>
      <c r="J17" s="20">
        <f aca="true" t="shared" si="7" ref="J17:J22">IF(ISERROR(F17/B17-1),"н/д",F17/B17-1)</f>
        <v>-0.156846223633477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387.95</v>
      </c>
      <c r="E18" s="19">
        <f>'[1]азия-индексы'!S106</f>
        <v>376.89000000000004</v>
      </c>
      <c r="F18" s="19">
        <f>'[1]азия-индексы'!K106*1</f>
        <v>375.79</v>
      </c>
      <c r="G18" s="20">
        <f t="shared" si="4"/>
        <v>-0.0029186234710393277</v>
      </c>
      <c r="H18" s="20">
        <f t="shared" si="5"/>
        <v>-0.0313442453924474</v>
      </c>
      <c r="I18" s="20">
        <f>IF(ISERROR(F18/C18-1),"н/д",F18/C18-1)</f>
        <v>0.10747966521277852</v>
      </c>
      <c r="J18" s="20">
        <f t="shared" si="7"/>
        <v>-0.21873180873180864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18561.7</v>
      </c>
      <c r="E19" s="19">
        <f>'[1]Индия'!C192</f>
        <v>18537.01</v>
      </c>
      <c r="F19" s="19">
        <f>'[1]Индия'!C187</f>
        <v>18842.08</v>
      </c>
      <c r="G19" s="20">
        <f t="shared" si="4"/>
        <v>0.01645734668104537</v>
      </c>
      <c r="H19" s="20">
        <f t="shared" si="5"/>
        <v>0.015105297467365553</v>
      </c>
      <c r="I19" s="20">
        <f t="shared" si="6"/>
        <v>0.19142672143420825</v>
      </c>
      <c r="J19" s="20">
        <f t="shared" si="7"/>
        <v>-0.016405012648553874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4330.589999999999</v>
      </c>
      <c r="E20" s="19">
        <f>'[1]азия-индексы'!S170</f>
        <v>4326.05</v>
      </c>
      <c r="F20" s="19">
        <f>'[1]азия-индексы'!K170*1</f>
        <v>4269.93</v>
      </c>
      <c r="G20" s="20">
        <f t="shared" si="4"/>
        <v>-0.012972573132534304</v>
      </c>
      <c r="H20" s="20">
        <f t="shared" si="5"/>
        <v>-0.014007329255366852</v>
      </c>
      <c r="I20" s="20">
        <f t="shared" si="6"/>
        <v>0.09793086779101423</v>
      </c>
      <c r="J20" s="20">
        <f>IF(ISERROR(F20/B20-1),"н/д",F20/B20-1)</f>
        <v>0.22734406438631805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860.4499999999999</v>
      </c>
      <c r="E21" s="19">
        <f>'[1]азия-индексы'!S142</f>
        <v>765.53</v>
      </c>
      <c r="F21" s="19">
        <f>'[1]азия-индексы'!K142*1</f>
        <v>750.97</v>
      </c>
      <c r="G21" s="20">
        <f t="shared" si="4"/>
        <v>-0.01901950282810594</v>
      </c>
      <c r="H21" s="20">
        <f t="shared" si="5"/>
        <v>-0.1272357487361263</v>
      </c>
      <c r="I21" s="20">
        <f t="shared" si="6"/>
        <v>-0.11465185918747489</v>
      </c>
      <c r="J21" s="20">
        <f t="shared" si="7"/>
        <v>-0.40351866560762506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57068.18</v>
      </c>
      <c r="E22" s="19">
        <f>'[1]Бразилия'!C192</f>
        <v>56737.1</v>
      </c>
      <c r="F22" s="19">
        <f>'[1]Бразилия'!C187</f>
        <v>56248.09</v>
      </c>
      <c r="G22" s="20">
        <f t="shared" si="4"/>
        <v>-0.008618875480065125</v>
      </c>
      <c r="H22" s="20">
        <f t="shared" si="5"/>
        <v>-0.014370354898298854</v>
      </c>
      <c r="I22" s="20">
        <f t="shared" si="6"/>
        <v>-0.04014104347805325</v>
      </c>
      <c r="J22" s="20">
        <f t="shared" si="7"/>
        <v>-0.19791153312616638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107.34</v>
      </c>
      <c r="E24" s="19">
        <f>'[1]нефть Brent'!C192</f>
        <v>109.87</v>
      </c>
      <c r="F24" s="29">
        <f>'[1]нефть Brent'!C187</f>
        <v>109.6683</v>
      </c>
      <c r="G24" s="20">
        <f>IF(ISERROR(F24/E24-1),"н/д",F24/E24-1)</f>
        <v>-0.0018358059524893333</v>
      </c>
      <c r="H24" s="20">
        <f aca="true" t="shared" si="8" ref="H24:H33">IF(ISERROR(F24/D24-1),"н/д",F24/D24-1)</f>
        <v>0.021690888764672955</v>
      </c>
      <c r="I24" s="20">
        <f aca="true" t="shared" si="9" ref="I24:I33">IF(ISERROR(F24/C24-1),"н/д",F24/C24-1)</f>
        <v>-0.024737216540684726</v>
      </c>
      <c r="J24" s="20">
        <f>IF(ISERROR(F24/B24-1),"н/д",F24/B24-1)</f>
        <v>0.1459592476489029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87.09</v>
      </c>
      <c r="E25" s="19">
        <f>'[1]сырье'!P83</f>
        <v>87.17999999999999</v>
      </c>
      <c r="F25" s="29">
        <f>'[1]сырье'!M83*1</f>
        <v>86.99</v>
      </c>
      <c r="G25" s="20">
        <f aca="true" t="shared" si="10" ref="G25:G33">IF(ISERROR(F25/E25-1),"н/д",F25/E25-1)</f>
        <v>-0.0021793989447120854</v>
      </c>
      <c r="H25" s="20">
        <f t="shared" si="8"/>
        <v>-0.0011482374555058517</v>
      </c>
      <c r="I25" s="20">
        <f t="shared" si="9"/>
        <v>-0.14134833678807612</v>
      </c>
      <c r="J25" s="20">
        <f aca="true" t="shared" si="11" ref="J25:J31">IF(ISERROR(F25/B25-1),"н/д",F25/B25-1)</f>
        <v>-0.025322128851540726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1715.5</v>
      </c>
      <c r="E26" s="19">
        <f>'[1]Золото'!C192</f>
        <v>1742.3</v>
      </c>
      <c r="F26" s="19">
        <f>'[1]Золото'!C187</f>
        <v>1740.09</v>
      </c>
      <c r="G26" s="20">
        <f t="shared" si="10"/>
        <v>-0.0012684382712506714</v>
      </c>
      <c r="H26" s="20">
        <f t="shared" si="8"/>
        <v>0.014334013407169888</v>
      </c>
      <c r="I26" s="20">
        <f t="shared" si="9"/>
        <v>0.0820766593117257</v>
      </c>
      <c r="J26" s="20">
        <f t="shared" si="11"/>
        <v>0.26634888290517433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7830.86</v>
      </c>
      <c r="E27" s="19">
        <f>'[1]Медь'!C192</f>
        <v>7796.69</v>
      </c>
      <c r="F27" s="19">
        <f>'[1]Медь'!C187</f>
        <v>7774.9</v>
      </c>
      <c r="G27" s="20">
        <f t="shared" si="10"/>
        <v>-0.0027947757317527966</v>
      </c>
      <c r="H27" s="20">
        <f t="shared" si="8"/>
        <v>-0.0071460861259171615</v>
      </c>
      <c r="I27" s="20">
        <f t="shared" si="9"/>
        <v>0.03238738803073771</v>
      </c>
      <c r="J27" s="20">
        <f t="shared" si="11"/>
        <v>-0.17302374063989112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16300</v>
      </c>
      <c r="E28" s="19">
        <f>'[1]Никель'!C192</f>
        <v>16950</v>
      </c>
      <c r="F28" s="19">
        <f>'[1]Никель'!C187</f>
        <v>16997</v>
      </c>
      <c r="G28" s="20">
        <f t="shared" si="10"/>
        <v>0.0027728613569322214</v>
      </c>
      <c r="H28" s="20">
        <f t="shared" si="8"/>
        <v>0.04276073619631893</v>
      </c>
      <c r="I28" s="20">
        <f t="shared" si="9"/>
        <v>-0.11010787859759286</v>
      </c>
      <c r="J28" s="20">
        <f t="shared" si="11"/>
        <v>-0.2880837696335079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1940</v>
      </c>
      <c r="E29" s="19">
        <f>'[1]Алюминий'!C192</f>
        <v>2009</v>
      </c>
      <c r="F29" s="19">
        <f>'[1]Алюминий'!C187</f>
        <v>2004.12</v>
      </c>
      <c r="G29" s="20">
        <f t="shared" si="10"/>
        <v>-0.002429069188651156</v>
      </c>
      <c r="H29" s="20">
        <f t="shared" si="8"/>
        <v>0.03305154639175245</v>
      </c>
      <c r="I29" s="20">
        <f t="shared" si="9"/>
        <v>-0.04928022770970786</v>
      </c>
      <c r="J29" s="20">
        <f t="shared" si="11"/>
        <v>-0.19448553054662387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70.21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0.0022788776527562504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19.46</v>
      </c>
      <c r="E31" s="19">
        <f>'[1]Сахар'!C192</f>
        <v>19.15</v>
      </c>
      <c r="F31" s="19">
        <f>'[1]Сахар'!C187</f>
        <v>18.77</v>
      </c>
      <c r="G31" s="20">
        <f t="shared" si="10"/>
        <v>-0.01984334203655347</v>
      </c>
      <c r="H31" s="20">
        <f t="shared" si="8"/>
        <v>-0.035457348406988776</v>
      </c>
      <c r="I31" s="20">
        <f t="shared" si="9"/>
        <v>-0.19407471017604117</v>
      </c>
      <c r="J31" s="20">
        <f t="shared" si="11"/>
        <v>-0.40863264020163825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751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-0.003661784287616543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868.4</v>
      </c>
      <c r="E33" s="19">
        <f>'[1]Пшеница'!C192</f>
        <v>873</v>
      </c>
      <c r="F33" s="19">
        <f>'[1]Пшеница'!C187</f>
        <v>872</v>
      </c>
      <c r="G33" s="20">
        <f t="shared" si="10"/>
        <v>-0.001145475372279492</v>
      </c>
      <c r="H33" s="20">
        <f t="shared" si="8"/>
        <v>0.004145555043758575</v>
      </c>
      <c r="I33" s="20">
        <f t="shared" si="9"/>
        <v>0.24928366762177645</v>
      </c>
      <c r="J33" s="20">
        <f>IF(ISERROR(F33/B33-1),"н/д",F33/B33-1)</f>
        <v>0.13949396194137598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41214</v>
      </c>
      <c r="E35" s="14">
        <f>IF(J35=2,F35-3,F35-1)</f>
        <v>41240</v>
      </c>
      <c r="F35" s="33">
        <f>I1</f>
        <v>41241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кс'!V5</f>
        <v>735.5</v>
      </c>
      <c r="F37" s="19">
        <f>'[1]ост. ср-тв на кс'!U5</f>
        <v>709.9</v>
      </c>
      <c r="G37" s="20">
        <f t="shared" si="12"/>
        <v>-0.03480625424881034</v>
      </c>
      <c r="H37" s="20">
        <f aca="true" t="shared" si="13" ref="H37:H42">IF(ISERROR(F37/D37-1),"н/д",F37/D37-1)</f>
        <v>-0.052076378688743485</v>
      </c>
      <c r="I37" s="20">
        <f aca="true" t="shared" si="14" ref="I37:I42">IF(ISERROR(F37/C37-1),"н/д",F37/C37-1)</f>
        <v>-0.27664560831465257</v>
      </c>
      <c r="J37" s="20">
        <f aca="true" t="shared" si="15" ref="J37:J42">IF(ISERROR(F37/B37-1),"н/д",F37/B37-1)</f>
        <v>-0.2710002053809817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кс'!X5</f>
        <v>544.6</v>
      </c>
      <c r="F38" s="19">
        <f>'[1]ост. ср-тв на кс'!W5</f>
        <v>515.3</v>
      </c>
      <c r="G38" s="20">
        <f t="shared" si="12"/>
        <v>-0.05380095482923264</v>
      </c>
      <c r="H38" s="20">
        <f t="shared" si="13"/>
        <v>-0.042015244469232216</v>
      </c>
      <c r="I38" s="20">
        <f t="shared" si="14"/>
        <v>-0.29938817131203266</v>
      </c>
      <c r="J38" s="20">
        <f t="shared" si="15"/>
        <v>-0.19320494754971052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6.77</v>
      </c>
      <c r="F39" s="28">
        <f>'[1]mibid-mibor'!D8</f>
        <v>6.77</v>
      </c>
      <c r="G39" s="20">
        <f t="shared" si="12"/>
        <v>0</v>
      </c>
      <c r="H39" s="20">
        <f t="shared" si="13"/>
        <v>0.01195814648729443</v>
      </c>
      <c r="I39" s="20">
        <f t="shared" si="14"/>
        <v>0.06614173228346454</v>
      </c>
      <c r="J39" s="20">
        <f t="shared" si="15"/>
        <v>-0.03285714285714292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7.61</v>
      </c>
      <c r="F40" s="28">
        <f>'[1]mibid-mibor'!F8</f>
        <v>7.61</v>
      </c>
      <c r="G40" s="20">
        <f t="shared" si="12"/>
        <v>0</v>
      </c>
      <c r="H40" s="20">
        <f t="shared" si="13"/>
        <v>0.01196808510638303</v>
      </c>
      <c r="I40" s="20">
        <f t="shared" si="14"/>
        <v>0.02976995940460081</v>
      </c>
      <c r="J40" s="20">
        <f t="shared" si="15"/>
        <v>0.6436285097192225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31.0201</v>
      </c>
      <c r="F41" s="28">
        <f>'[1]МакроDelay'!Q7</f>
        <v>30.941</v>
      </c>
      <c r="G41" s="20">
        <f>IF(ISERROR(F41/E41-1),"н/д",F41/E41-1)</f>
        <v>-0.0025499595423612575</v>
      </c>
      <c r="H41" s="20">
        <f>IF(ISERROR(F41/D41-1),"н/д",F41/D41-1)</f>
        <v>0.0007795089417115264</v>
      </c>
      <c r="I41" s="20">
        <f t="shared" si="14"/>
        <v>-0.03898445513273052</v>
      </c>
      <c r="J41" s="20">
        <f t="shared" si="15"/>
        <v>0.007194010416666563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40.1989</v>
      </c>
      <c r="F42" s="28">
        <f>'[1]МакроDelay'!Q9</f>
        <v>40.1893</v>
      </c>
      <c r="G42" s="20">
        <f t="shared" si="12"/>
        <v>-0.00023881250481971872</v>
      </c>
      <c r="H42" s="20">
        <f t="shared" si="13"/>
        <v>0.005270319620997332</v>
      </c>
      <c r="I42" s="20">
        <f t="shared" si="14"/>
        <v>-0.03556368460049397</v>
      </c>
      <c r="J42" s="20">
        <f t="shared" si="15"/>
        <v>0.010035184719779044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41215</v>
      </c>
      <c r="E43" s="38">
        <f>'[1]ЗВР-cbr'!D4</f>
        <v>41222</v>
      </c>
      <c r="F43" s="38">
        <f>'[1]ЗВР-cbr'!D3</f>
        <v>41229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526,4</v>
      </c>
      <c r="E44" s="19" t="str">
        <f>'[1]ЗВР-cbr'!L4</f>
        <v>522,7</v>
      </c>
      <c r="F44" s="19" t="str">
        <f>'[1]ЗВР-cbr'!L3</f>
        <v>522,2</v>
      </c>
      <c r="G44" s="20">
        <f>IF(ISERROR(F44/E44-1),"н/д",F44/E44-1)</f>
        <v>-0.0009565716472164087</v>
      </c>
      <c r="H44" s="20"/>
      <c r="I44" s="20">
        <f>IF(ISERROR(F44/C44-1),"н/д",F44/C44-1)</f>
        <v>0.04859437751004014</v>
      </c>
      <c r="J44" s="20">
        <f>IF(ISERROR(F44/B44-1),"н/д",F44/B44-1)</f>
        <v>0.19305460360977844</v>
      </c>
      <c r="K44" s="13"/>
    </row>
    <row r="45" spans="1:11" ht="18.75">
      <c r="A45" s="40"/>
      <c r="B45" s="38">
        <v>40544</v>
      </c>
      <c r="C45" s="38">
        <v>40909</v>
      </c>
      <c r="D45" s="38">
        <v>41214</v>
      </c>
      <c r="E45" s="38">
        <v>41226</v>
      </c>
      <c r="F45" s="38">
        <v>41232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5.7</v>
      </c>
      <c r="E46" s="42">
        <v>5.9</v>
      </c>
      <c r="F46" s="42">
        <v>6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41102</v>
      </c>
      <c r="E47" s="44">
        <f>'[1]M2'!P23</f>
        <v>41133</v>
      </c>
      <c r="F47" s="44">
        <f>'[1]M2'!P22</f>
        <v>41163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24564.3</v>
      </c>
      <c r="E48" s="19">
        <f>'[1]M2'!Q23</f>
        <v>24573.5</v>
      </c>
      <c r="F48" s="19">
        <f>'[1]M2'!Q22</f>
        <v>24657.5</v>
      </c>
      <c r="G48" s="20"/>
      <c r="H48" s="20">
        <f>IF(ISERROR(F48/D48-1),"н/д",F48/D48-1)</f>
        <v>0.0037941239929490944</v>
      </c>
      <c r="I48" s="20">
        <f>IF(ISERROR(F48/C48-1),"н/д",F48/C48-1)</f>
        <v>0.041371912205051986</v>
      </c>
      <c r="J48" s="20">
        <f>IF(ISERROR(F48/B48-1),"н/д",F48/B48-1)</f>
        <v>0.23214187558402744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'[1]ПромПр-во'!B38</f>
        <v>103.4</v>
      </c>
      <c r="E49" s="19">
        <f>'[1]ПромПр-во'!B39</f>
        <v>102.1</v>
      </c>
      <c r="F49" s="19">
        <f>'[1]ПромПр-во'!B40</f>
        <v>102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41091</v>
      </c>
      <c r="E64" s="44">
        <v>41122</v>
      </c>
      <c r="F64" s="44">
        <v>41153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12833.44</v>
      </c>
      <c r="E65" s="19">
        <v>12830.586</v>
      </c>
      <c r="F65" s="19">
        <v>13032.058</v>
      </c>
      <c r="G65" s="20">
        <f>IF(ISERROR(F65/E65-1),"н/д",F65/E65-1)</f>
        <v>0.015702478437072287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2012-11-28T09:14:26Z</dcterms:created>
  <dcterms:modified xsi:type="dcterms:W3CDTF">2012-11-28T09:15:13Z</dcterms:modified>
  <cp:category/>
  <cp:version/>
  <cp:contentType/>
  <cp:contentStatus/>
</cp:coreProperties>
</file>