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<sst xmlns="http://schemas.openxmlformats.org/spreadsheetml/2006/main" count="94" uniqueCount="78">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</sst>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8189,68</v>
          </cell>
          <cell r="S93">
            <v>8071.490000000001</v>
          </cell>
        </row>
        <row r="106">
          <cell r="K106" t="str">
            <v>383,80</v>
          </cell>
          <cell r="S106">
            <v>385.69</v>
          </cell>
        </row>
        <row r="141">
          <cell r="K141" t="str">
            <v>2061,79</v>
          </cell>
          <cell r="S141">
            <v>2029.24</v>
          </cell>
        </row>
        <row r="170">
          <cell r="K170" t="str">
            <v>4285,85</v>
          </cell>
          <cell r="S170">
            <v>4287.660000000001</v>
          </cell>
        </row>
      </sheetData>
      <sheetData sheetId="2">
        <row r="34">
          <cell r="I34" t="str">
            <v>7533,31</v>
          </cell>
          <cell r="L34">
            <v>7534.54</v>
          </cell>
        </row>
        <row r="111">
          <cell r="I111" t="str">
            <v>5899,19</v>
          </cell>
          <cell r="L111">
            <v>5901.419999999999</v>
          </cell>
        </row>
        <row r="168">
          <cell r="I168" t="str">
            <v>3602,11</v>
          </cell>
          <cell r="L168">
            <v>3601.77</v>
          </cell>
        </row>
      </sheetData>
      <sheetData sheetId="3">
        <row r="3">
          <cell r="D3">
            <v>41243</v>
          </cell>
          <cell r="L3" t="str">
            <v>528,2</v>
          </cell>
        </row>
        <row r="4">
          <cell r="D4">
            <v>41236</v>
          </cell>
          <cell r="L4" t="str">
            <v>524,3</v>
          </cell>
        </row>
        <row r="5">
          <cell r="D5">
            <v>41229</v>
          </cell>
          <cell r="L5" t="str">
            <v>522,2</v>
          </cell>
        </row>
      </sheetData>
      <sheetData sheetId="4">
        <row r="8">
          <cell r="C8">
            <v>6.84</v>
          </cell>
          <cell r="D8">
            <v>6.84</v>
          </cell>
          <cell r="E8">
            <v>7.6</v>
          </cell>
          <cell r="F8">
            <v>7.6</v>
          </cell>
        </row>
      </sheetData>
      <sheetData sheetId="5">
        <row r="7">
          <cell r="L7">
            <v>30.8235</v>
          </cell>
          <cell r="Q7">
            <v>30.9107</v>
          </cell>
        </row>
        <row r="9">
          <cell r="L9">
            <v>40.4127</v>
          </cell>
          <cell r="Q9">
            <v>40.357</v>
          </cell>
        </row>
      </sheetData>
      <sheetData sheetId="6">
        <row r="83">
          <cell r="M83" t="str">
            <v>86,48</v>
          </cell>
          <cell r="P83">
            <v>86.26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1070,9</v>
          </cell>
        </row>
        <row r="5">
          <cell r="J5" t="str">
            <v>1030,7</v>
          </cell>
        </row>
        <row r="6">
          <cell r="J6" t="str">
            <v>1106,2</v>
          </cell>
        </row>
        <row r="28">
          <cell r="J28" t="str">
            <v>989,9</v>
          </cell>
        </row>
        <row r="29">
          <cell r="J29" t="str">
            <v>924,3</v>
          </cell>
        </row>
        <row r="30">
          <cell r="J30" t="str">
            <v>859,4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612.1</v>
          </cell>
          <cell r="V5">
            <v>702.3</v>
          </cell>
          <cell r="W5">
            <v>420.1</v>
          </cell>
          <cell r="X5">
            <v>512.4</v>
          </cell>
        </row>
      </sheetData>
      <sheetData sheetId="12">
        <row r="187">
          <cell r="C187">
            <v>106.652</v>
          </cell>
        </row>
        <row r="192">
          <cell r="C192">
            <v>106.26</v>
          </cell>
        </row>
      </sheetData>
      <sheetData sheetId="13">
        <row r="187">
          <cell r="C187">
            <v>1701.08</v>
          </cell>
        </row>
        <row r="192">
          <cell r="C192">
            <v>1701.8</v>
          </cell>
        </row>
      </sheetData>
      <sheetData sheetId="14">
        <row r="187">
          <cell r="C187">
            <v>8041.88</v>
          </cell>
        </row>
        <row r="192">
          <cell r="C192">
            <v>8034.79</v>
          </cell>
        </row>
      </sheetData>
      <sheetData sheetId="15">
        <row r="187">
          <cell r="C187">
            <v>17080</v>
          </cell>
        </row>
        <row r="192">
          <cell r="C192">
            <v>17200</v>
          </cell>
        </row>
      </sheetData>
      <sheetData sheetId="16">
        <row r="187">
          <cell r="C187">
            <v>2083.53</v>
          </cell>
        </row>
        <row r="192">
          <cell r="C192">
            <v>2090</v>
          </cell>
        </row>
      </sheetData>
      <sheetData sheetId="17">
        <row r="187">
          <cell r="C187">
            <v>18.68</v>
          </cell>
        </row>
        <row r="192">
          <cell r="C192">
            <v>19.57</v>
          </cell>
        </row>
      </sheetData>
      <sheetData sheetId="18">
        <row r="187">
          <cell r="C187">
            <v>859</v>
          </cell>
        </row>
        <row r="192">
          <cell r="C192">
            <v>862</v>
          </cell>
        </row>
      </sheetData>
      <sheetData sheetId="19">
        <row r="187">
          <cell r="C187">
            <v>19470.3658</v>
          </cell>
        </row>
        <row r="192">
          <cell r="C192">
            <v>19486.8</v>
          </cell>
        </row>
      </sheetData>
      <sheetData sheetId="20">
        <row r="187">
          <cell r="C187">
            <v>57656.42</v>
          </cell>
        </row>
        <row r="192">
          <cell r="C192">
            <v>57678.62</v>
          </cell>
        </row>
      </sheetData>
      <sheetData sheetId="21">
        <row r="187">
          <cell r="C187">
            <v>9527.39</v>
          </cell>
        </row>
        <row r="192">
          <cell r="C192">
            <v>9545.16</v>
          </cell>
        </row>
      </sheetData>
      <sheetData sheetId="22">
        <row r="187">
          <cell r="C187">
            <v>1413.94</v>
          </cell>
        </row>
        <row r="192">
          <cell r="C192">
            <v>1409.28</v>
          </cell>
        </row>
      </sheetData>
      <sheetData sheetId="23">
        <row r="187">
          <cell r="C187">
            <v>3010.24</v>
          </cell>
        </row>
        <row r="192">
          <cell r="C192">
            <v>3012.03</v>
          </cell>
        </row>
      </sheetData>
      <sheetData sheetId="24">
        <row r="187">
          <cell r="C187">
            <v>13074.04</v>
          </cell>
        </row>
        <row r="192">
          <cell r="C192">
            <v>13034.49</v>
          </cell>
        </row>
      </sheetData>
      <sheetData sheetId="25">
        <row r="187">
          <cell r="C187">
            <v>1432.09</v>
          </cell>
        </row>
        <row r="192">
          <cell r="C192">
            <v>1438.54</v>
          </cell>
        </row>
      </sheetData>
      <sheetData sheetId="26">
        <row r="187">
          <cell r="C187">
            <v>1458.66</v>
          </cell>
        </row>
        <row r="192">
          <cell r="C192">
            <v>1467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5" sqref="D15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41250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41249</v>
      </c>
      <c r="F4" s="14">
        <f>I1</f>
        <v>41250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'[1]РТС'!C192</f>
        <v>1467</v>
      </c>
      <c r="F6" s="19">
        <f>'[1]РТС'!C187</f>
        <v>1458.66</v>
      </c>
      <c r="G6" s="20">
        <f>IF(ISERROR(F6/E6-1),"н/д",F6/E6-1)</f>
        <v>-0.005685071574642042</v>
      </c>
      <c r="H6" s="20">
        <f>IF(ISERROR(F6/D6-1),"н/д",F6/D6-1)</f>
        <v>0.01623286144242564</v>
      </c>
      <c r="I6" s="20">
        <f>IF(ISERROR(F6/C6-1),"н/д",F6/C6-1)</f>
        <v>0.019904189003865147</v>
      </c>
      <c r="J6" s="20">
        <f>IF(ISERROR(F6/B6-1),"н/д",F6/B6-1)</f>
        <v>-0.1758983050847457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'[1]ММВБ'!C192</f>
        <v>1438.54</v>
      </c>
      <c r="F7" s="19">
        <f>'[1]ММВБ'!C187</f>
        <v>1432.09</v>
      </c>
      <c r="G7" s="20">
        <f>IF(ISERROR(F7/E7-1),"н/д",F7/E7-1)</f>
        <v>-0.004483712653106653</v>
      </c>
      <c r="H7" s="20">
        <f>IF(ISERROR(F7/D7-1),"н/д",F7/D7-1)</f>
        <v>0.017911848118900453</v>
      </c>
      <c r="I7" s="20">
        <f>IF(ISERROR(F7/C7-1),"н/д",F7/C7-1)</f>
        <v>-0.01123151751478979</v>
      </c>
      <c r="J7" s="20">
        <f>IF(ISERROR(F7/B7-1),"н/д",F7/B7-1)</f>
        <v>-0.1414328537170264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(США)'!C192</f>
        <v>13034.49</v>
      </c>
      <c r="F9" s="19">
        <f>'[1]DJIA (США)'!C187</f>
        <v>13074.04</v>
      </c>
      <c r="G9" s="20">
        <f aca="true" t="shared" si="0" ref="G9:G15">IF(ISERROR(F9/E9-1),"н/д",F9/E9-1)</f>
        <v>0.0030342575735606836</v>
      </c>
      <c r="H9" s="20">
        <f>IF(ISERROR(F9/D9-1),"н/д",F9/D9-1)</f>
        <v>0.003720371760796981</v>
      </c>
      <c r="I9" s="20">
        <f>IF(ISERROR(F9/C9-1),"н/д",F9/C9-1)</f>
        <v>0.05777568921678844</v>
      </c>
      <c r="J9" s="20">
        <f aca="true" t="shared" si="1" ref="J9:J15">IF(ISERROR(F9/B9-1),"н/д",F9/B9-1)</f>
        <v>0.11983211991434706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(США)'!C192</f>
        <v>3012.03</v>
      </c>
      <c r="F10" s="19">
        <f>'[1]NASDAQ Composite (США)'!C187</f>
        <v>3010.24</v>
      </c>
      <c r="G10" s="20">
        <f t="shared" si="0"/>
        <v>-0.0005942835894729992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0.1256571910213109</v>
      </c>
      <c r="J10" s="20">
        <f t="shared" si="1"/>
        <v>0.11366629670736206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(США)'!C192</f>
        <v>1409.28</v>
      </c>
      <c r="F11" s="19">
        <f>'[1]S&amp;P500 (США)'!C187</f>
        <v>1413.94</v>
      </c>
      <c r="G11" s="20">
        <f t="shared" si="0"/>
        <v>0.003306653042688623</v>
      </c>
      <c r="H11" s="20">
        <f>IF(ISERROR(F11/D11-1),"н/д",F11/D11-1)</f>
        <v>-0.0015817198378736963</v>
      </c>
      <c r="I11" s="20">
        <f t="shared" si="3"/>
        <v>0.10653197813695625</v>
      </c>
      <c r="J11" s="20">
        <f t="shared" si="1"/>
        <v>0.1115880503144655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3601.77</v>
      </c>
      <c r="F12" s="19">
        <f>'[1]евр-индексы'!I168*1</f>
        <v>3602.11</v>
      </c>
      <c r="G12" s="20">
        <f t="shared" si="0"/>
        <v>9.439803207866859E-05</v>
      </c>
      <c r="H12" s="20">
        <f t="shared" si="2"/>
        <v>0.008356054710463301</v>
      </c>
      <c r="I12" s="20">
        <f t="shared" si="3"/>
        <v>0.1481341000076497</v>
      </c>
      <c r="J12" s="20">
        <f t="shared" si="1"/>
        <v>-0.05257496054708044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7534.54</v>
      </c>
      <c r="F13" s="19">
        <f>'[1]евр-индексы'!I34*1</f>
        <v>7533.31</v>
      </c>
      <c r="G13" s="20">
        <f t="shared" si="0"/>
        <v>-0.00016324818767965432</v>
      </c>
      <c r="H13" s="20">
        <f t="shared" si="2"/>
        <v>0.013313909928668766</v>
      </c>
      <c r="I13" s="20">
        <f t="shared" si="3"/>
        <v>0.24354729015899879</v>
      </c>
      <c r="J13" s="20">
        <f t="shared" si="1"/>
        <v>0.06553182461103257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5901.419999999999</v>
      </c>
      <c r="F14" s="19">
        <f>'[1]евр-индексы'!I111*1</f>
        <v>5899.19</v>
      </c>
      <c r="G14" s="20">
        <f t="shared" si="0"/>
        <v>-0.0003778751554709414</v>
      </c>
      <c r="H14" s="20">
        <f t="shared" si="2"/>
        <v>0.0022119646561344908</v>
      </c>
      <c r="I14" s="20">
        <f t="shared" si="3"/>
        <v>0.044163563246059745</v>
      </c>
      <c r="J14" s="20">
        <f t="shared" si="1"/>
        <v>-0.009538280725319037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'[1]Япония'!C192</f>
        <v>9545.16</v>
      </c>
      <c r="F15" s="19">
        <f>'[1]Япония'!C187</f>
        <v>9527.39</v>
      </c>
      <c r="G15" s="20">
        <f t="shared" si="0"/>
        <v>-0.0018616764936366659</v>
      </c>
      <c r="H15" s="20">
        <f t="shared" si="2"/>
        <v>0.007317475455108635</v>
      </c>
      <c r="I15" s="20">
        <f t="shared" si="3"/>
        <v>0.1355139929187652</v>
      </c>
      <c r="J15" s="20">
        <f t="shared" si="1"/>
        <v>-0.09615880846219527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'[1]азия-индексы'!S93*1</f>
        <v>8071.490000000001</v>
      </c>
      <c r="F17" s="19">
        <f>'[1]азия-индексы'!K93*1</f>
        <v>8189.68</v>
      </c>
      <c r="G17" s="20">
        <f aca="true" t="shared" si="4" ref="G17:G22">IF(ISERROR(F17/E17-1),"н/д",F17/E17-1)</f>
        <v>0.01464289740803748</v>
      </c>
      <c r="H17" s="20">
        <f aca="true" t="shared" si="5" ref="H17:H22">IF(ISERROR(F17/D17-1),"н/д",F17/D17-1)</f>
        <v>0.07760223476330652</v>
      </c>
      <c r="I17" s="20">
        <f aca="true" t="shared" si="6" ref="I17:I22">IF(ISERROR(F17/C17-1),"н/д",F17/C17-1)</f>
        <v>0.1546078973190621</v>
      </c>
      <c r="J17" s="20">
        <f aca="true" t="shared" si="7" ref="J17:J22">IF(ISERROR(F17/B17-1),"н/д",F17/B17-1)</f>
        <v>-0.0712542526650034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'[1]азия-индексы'!S106</f>
        <v>385.69</v>
      </c>
      <c r="F18" s="19">
        <f>'[1]азия-индексы'!K106*1</f>
        <v>383.8</v>
      </c>
      <c r="G18" s="20">
        <f t="shared" si="4"/>
        <v>-0.004900308537944986</v>
      </c>
      <c r="H18" s="20">
        <f t="shared" si="5"/>
        <v>0.011943997679753293</v>
      </c>
      <c r="I18" s="20">
        <f>IF(ISERROR(F18/C18-1),"н/д",F18/C18-1)</f>
        <v>0.13108570081339144</v>
      </c>
      <c r="J18" s="20">
        <f t="shared" si="7"/>
        <v>-0.2020790020790021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'[1]Индия'!C192</f>
        <v>19486.8</v>
      </c>
      <c r="F19" s="19">
        <f>'[1]Индия'!C187</f>
        <v>19470.3658</v>
      </c>
      <c r="G19" s="20">
        <f t="shared" si="4"/>
        <v>-0.000843350370507201</v>
      </c>
      <c r="H19" s="20">
        <f t="shared" si="5"/>
        <v>0.009974475099490121</v>
      </c>
      <c r="I19" s="20">
        <f t="shared" si="6"/>
        <v>0.231154633151899</v>
      </c>
      <c r="J19" s="20">
        <f t="shared" si="7"/>
        <v>0.016392786931115122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'[1]азия-индексы'!S170</f>
        <v>4287.660000000001</v>
      </c>
      <c r="F20" s="19">
        <f>'[1]азия-индексы'!K170*1</f>
        <v>4285.85</v>
      </c>
      <c r="G20" s="20">
        <f t="shared" si="4"/>
        <v>-0.0004221416810102907</v>
      </c>
      <c r="H20" s="20">
        <f t="shared" si="5"/>
        <v>0.002329339622862081</v>
      </c>
      <c r="I20" s="20">
        <f t="shared" si="6"/>
        <v>0.10202439143548458</v>
      </c>
      <c r="J20" s="20">
        <f>IF(ISERROR(F20/B20-1),"н/д",F20/B20-1)</f>
        <v>0.23192009198045427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'[1]азия-индексы'!S141</f>
        <v>2029.24</v>
      </c>
      <c r="F21" s="19">
        <f>'[1]азия-индексы'!K141*1</f>
        <v>2061.79</v>
      </c>
      <c r="G21" s="20">
        <f t="shared" si="4"/>
        <v>0.016040488064497094</v>
      </c>
      <c r="H21" s="20">
        <f t="shared" si="5"/>
        <v>0.05205712915291083</v>
      </c>
      <c r="I21" s="20">
        <f t="shared" si="6"/>
        <v>-0.06287810265757032</v>
      </c>
      <c r="J21" s="20">
        <f t="shared" si="7"/>
        <v>-0.26576443594673516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'[1]Бразилия'!C192</f>
        <v>57678.62</v>
      </c>
      <c r="F22" s="19">
        <f>'[1]Бразилия'!C187</f>
        <v>57656.42</v>
      </c>
      <c r="G22" s="20">
        <f t="shared" si="4"/>
        <v>-0.000384891316747904</v>
      </c>
      <c r="H22" s="20">
        <f t="shared" si="5"/>
        <v>0.003164008012587205</v>
      </c>
      <c r="I22" s="20">
        <f t="shared" si="6"/>
        <v>-0.01610826006730004</v>
      </c>
      <c r="J22" s="20">
        <f t="shared" si="7"/>
        <v>-0.17782898009098913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Brent'!C192</f>
        <v>106.26</v>
      </c>
      <c r="F24" s="29">
        <f>'[1]нефть Brent'!C187</f>
        <v>106.652</v>
      </c>
      <c r="G24" s="20">
        <f>IF(ISERROR(F24/E24-1),"н/д",F24/E24-1)</f>
        <v>0.0036890645586298287</v>
      </c>
      <c r="H24" s="20">
        <f aca="true" t="shared" si="8" ref="H24:H33">IF(ISERROR(F24/D24-1),"н/д",F24/D24-1)</f>
        <v>-0.032943676939426125</v>
      </c>
      <c r="I24" s="20">
        <f aca="true" t="shared" si="9" ref="I24:I33">IF(ISERROR(F24/C24-1),"н/д",F24/C24-1)</f>
        <v>-0.05156069364161853</v>
      </c>
      <c r="J24" s="20">
        <f>IF(ISERROR(F24/B24-1),"н/д",F24/B24-1)</f>
        <v>0.11444096133751303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86.26</v>
      </c>
      <c r="F25" s="29">
        <f>'[1]сырье'!M83*1</f>
        <v>86.48</v>
      </c>
      <c r="G25" s="20">
        <f aca="true" t="shared" si="10" ref="G25:G33">IF(ISERROR(F25/E25-1),"н/д",F25/E25-1)</f>
        <v>0.002550428935775617</v>
      </c>
      <c r="H25" s="20">
        <f t="shared" si="8"/>
        <v>-0.02612612612612608</v>
      </c>
      <c r="I25" s="20">
        <f t="shared" si="9"/>
        <v>-0.14638239068206482</v>
      </c>
      <c r="J25" s="20">
        <f aca="true" t="shared" si="11" ref="J25:J31">IF(ISERROR(F25/B25-1),"н/д",F25/B25-1)</f>
        <v>-0.031036414565826287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'[1]Золото'!C192</f>
        <v>1701.8</v>
      </c>
      <c r="F26" s="19">
        <f>'[1]Золото'!C187</f>
        <v>1701.08</v>
      </c>
      <c r="G26" s="20">
        <f t="shared" si="10"/>
        <v>-0.0004230814431778196</v>
      </c>
      <c r="H26" s="20">
        <f t="shared" si="8"/>
        <v>-0.011775641211839494</v>
      </c>
      <c r="I26" s="20">
        <f t="shared" si="9"/>
        <v>0.05781825286162823</v>
      </c>
      <c r="J26" s="20">
        <f t="shared" si="11"/>
        <v>0.2379593916017757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'[1]Медь'!C192</f>
        <v>8034.79</v>
      </c>
      <c r="F27" s="19">
        <f>'[1]Медь'!C187</f>
        <v>8041.88</v>
      </c>
      <c r="G27" s="20">
        <f t="shared" si="10"/>
        <v>0.0008824126081703465</v>
      </c>
      <c r="H27" s="20">
        <f t="shared" si="8"/>
        <v>-0.00036420996891162183</v>
      </c>
      <c r="I27" s="20">
        <f t="shared" si="9"/>
        <v>0.06783823432540981</v>
      </c>
      <c r="J27" s="20">
        <f t="shared" si="11"/>
        <v>-0.1446264465622873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'[1]Никель'!C192</f>
        <v>17200</v>
      </c>
      <c r="F28" s="19">
        <f>'[1]Никель'!C187</f>
        <v>17080</v>
      </c>
      <c r="G28" s="20">
        <f t="shared" si="10"/>
        <v>-0.006976744186046546</v>
      </c>
      <c r="H28" s="20">
        <f t="shared" si="8"/>
        <v>-0.030426884650317843</v>
      </c>
      <c r="I28" s="20">
        <f t="shared" si="9"/>
        <v>-0.10576234432234433</v>
      </c>
      <c r="J28" s="20">
        <f t="shared" si="11"/>
        <v>-0.2846073298429319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'[1]Алюминий'!C192</f>
        <v>2090</v>
      </c>
      <c r="F29" s="19">
        <f>'[1]Алюминий'!C187</f>
        <v>2083.53</v>
      </c>
      <c r="G29" s="20">
        <f t="shared" si="10"/>
        <v>-0.0030956937799042628</v>
      </c>
      <c r="H29" s="20">
        <f t="shared" si="8"/>
        <v>0.00038891449642797227</v>
      </c>
      <c r="I29" s="20">
        <f t="shared" si="9"/>
        <v>-0.011609500848256182</v>
      </c>
      <c r="J29" s="20">
        <f t="shared" si="11"/>
        <v>-0.16256832797427645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'[1]Сахар'!C192</f>
        <v>19.57</v>
      </c>
      <c r="F31" s="19">
        <f>'[1]Сахар'!C187</f>
        <v>18.68</v>
      </c>
      <c r="G31" s="20">
        <f t="shared" si="10"/>
        <v>-0.04547777210015336</v>
      </c>
      <c r="H31" s="20">
        <f t="shared" si="8"/>
        <v>-0.011640211640211562</v>
      </c>
      <c r="I31" s="20">
        <f t="shared" si="9"/>
        <v>-0.19793902962644905</v>
      </c>
      <c r="J31" s="20">
        <f t="shared" si="11"/>
        <v>-0.41146817895400123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0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'[1]Пшеница'!C192</f>
        <v>862</v>
      </c>
      <c r="F33" s="19">
        <f>'[1]Пшеница'!C187</f>
        <v>859</v>
      </c>
      <c r="G33" s="20">
        <f t="shared" si="10"/>
        <v>-0.0034802784222738303</v>
      </c>
      <c r="H33" s="20">
        <f t="shared" si="8"/>
        <v>-0.014165376225593884</v>
      </c>
      <c r="I33" s="20">
        <f t="shared" si="9"/>
        <v>0.2306590257879657</v>
      </c>
      <c r="J33" s="20">
        <f>IF(ISERROR(F33/B33-1),"н/д",F33/B33-1)</f>
        <v>0.12250609324270867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41249</v>
      </c>
      <c r="F35" s="33">
        <f>I1</f>
        <v>41250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702.3</v>
      </c>
      <c r="F37" s="19">
        <f>'[1]ост. ср-тв на кс'!U5</f>
        <v>612.1</v>
      </c>
      <c r="G37" s="20">
        <f t="shared" si="12"/>
        <v>-0.12843514167734582</v>
      </c>
      <c r="H37" s="20">
        <f aca="true" t="shared" si="13" ref="H37:H42">IF(ISERROR(F37/D37-1),"н/д",F37/D37-1)</f>
        <v>-0.2577907117739784</v>
      </c>
      <c r="I37" s="20">
        <f aca="true" t="shared" si="14" ref="I37:I42">IF(ISERROR(F37/C37-1),"н/д",F37/C37-1)</f>
        <v>-0.3762991644589362</v>
      </c>
      <c r="J37" s="20">
        <f aca="true" t="shared" si="15" ref="J37:J42">IF(ISERROR(F37/B37-1),"н/д",F37/B37-1)</f>
        <v>-0.37143150544259596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512.4</v>
      </c>
      <c r="F38" s="19">
        <f>'[1]ост. ср-тв на кс'!W5</f>
        <v>420.1</v>
      </c>
      <c r="G38" s="20">
        <f t="shared" si="12"/>
        <v>-0.18013270882123333</v>
      </c>
      <c r="H38" s="20">
        <f t="shared" si="13"/>
        <v>-0.3166883539362393</v>
      </c>
      <c r="I38" s="20">
        <f t="shared" si="14"/>
        <v>-0.42882392929979607</v>
      </c>
      <c r="J38" s="20">
        <f t="shared" si="15"/>
        <v>-0.3422577109754188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6.84</v>
      </c>
      <c r="F39" s="28">
        <f>'[1]mibid-mibor'!D8</f>
        <v>6.84</v>
      </c>
      <c r="G39" s="20">
        <f t="shared" si="12"/>
        <v>0</v>
      </c>
      <c r="H39" s="20">
        <f t="shared" si="13"/>
        <v>0.008849557522123908</v>
      </c>
      <c r="I39" s="20">
        <f t="shared" si="14"/>
        <v>0.0771653543307087</v>
      </c>
      <c r="J39" s="20">
        <f t="shared" si="15"/>
        <v>-0.02285714285714291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7.6</v>
      </c>
      <c r="F40" s="28">
        <f>'[1]mibid-mibor'!F8</f>
        <v>7.6</v>
      </c>
      <c r="G40" s="20">
        <f t="shared" si="12"/>
        <v>0</v>
      </c>
      <c r="H40" s="20">
        <f t="shared" si="13"/>
        <v>0.0026385224274405594</v>
      </c>
      <c r="I40" s="20">
        <f t="shared" si="14"/>
        <v>0.02841677943166432</v>
      </c>
      <c r="J40" s="20">
        <f t="shared" si="15"/>
        <v>0.6414686825053995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30.8235</v>
      </c>
      <c r="F41" s="28">
        <f>'[1]МакроDelay'!Q7</f>
        <v>30.9107</v>
      </c>
      <c r="G41" s="20">
        <f>IF(ISERROR(F41/E41-1),"н/д",F41/E41-1)</f>
        <v>0.0028290103330250727</v>
      </c>
      <c r="H41" s="20">
        <f>IF(ISERROR(F41/D41-1),"н/д",F41/D41-1)</f>
        <v>0.0032358573236830335</v>
      </c>
      <c r="I41" s="20">
        <f t="shared" si="14"/>
        <v>-0.03992556146444182</v>
      </c>
      <c r="J41" s="20">
        <f t="shared" si="15"/>
        <v>0.006207682291666572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40.4127</v>
      </c>
      <c r="F42" s="28">
        <f>'[1]МакроDelay'!Q9</f>
        <v>40.357</v>
      </c>
      <c r="G42" s="20">
        <f t="shared" si="12"/>
        <v>-0.001378279600224741</v>
      </c>
      <c r="H42" s="20">
        <f t="shared" si="13"/>
        <v>0.007014190573387147</v>
      </c>
      <c r="I42" s="20">
        <f t="shared" si="14"/>
        <v>-0.03153933060347247</v>
      </c>
      <c r="J42" s="20">
        <f t="shared" si="15"/>
        <v>0.0142498115104297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41229</v>
      </c>
      <c r="E43" s="38">
        <f>'[1]ЗВР-cbr'!D4</f>
        <v>41236</v>
      </c>
      <c r="F43" s="38">
        <f>'[1]ЗВР-cbr'!D3</f>
        <v>41243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522,2</v>
      </c>
      <c r="E44" s="19" t="str">
        <f>'[1]ЗВР-cbr'!L4</f>
        <v>524,3</v>
      </c>
      <c r="F44" s="19" t="str">
        <f>'[1]ЗВР-cbr'!L3</f>
        <v>528,2</v>
      </c>
      <c r="G44" s="20">
        <f>IF(ISERROR(F44/E44-1),"н/д",F44/E44-1)</f>
        <v>0.007438489414457461</v>
      </c>
      <c r="H44" s="20"/>
      <c r="I44" s="20">
        <f>IF(ISERROR(F44/C44-1),"н/д",F44/C44-1)</f>
        <v>0.06064257028112463</v>
      </c>
      <c r="J44" s="20">
        <f>IF(ISERROR(F44/B44-1),"н/д",F44/B44-1)</f>
        <v>0.20676262280100532</v>
      </c>
      <c r="K44" s="13"/>
    </row>
    <row r="45" spans="1:11" ht="18.75">
      <c r="A45" s="40"/>
      <c r="B45" s="38">
        <v>40544</v>
      </c>
      <c r="C45" s="38">
        <v>40909</v>
      </c>
      <c r="D45" s="38">
        <v>41244</v>
      </c>
      <c r="E45" s="38">
        <v>41239</v>
      </c>
      <c r="F45" s="38">
        <v>41246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6.1</v>
      </c>
      <c r="E46" s="42">
        <v>6.1</v>
      </c>
      <c r="F46" s="42">
        <v>6.1</v>
      </c>
      <c r="G46" s="20">
        <f>IF(ISERROR(F46-E46),"н/д",F46-E46)/100</f>
        <v>0</v>
      </c>
      <c r="H46" s="20">
        <f>IF(ISERROR(F46-D46),"н/д",F46-D46)/100</f>
        <v>0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41122</v>
      </c>
      <c r="E54" s="44">
        <v>41153</v>
      </c>
      <c r="F54" s="44">
        <v>41183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1106.2</v>
      </c>
      <c r="E55" s="19">
        <f>'[1]Дох-Расх фед.б.'!J5*1</f>
        <v>1030.7</v>
      </c>
      <c r="F55" s="19">
        <f>'[1]Дох-Расх фед.б.'!J4*1</f>
        <v>1070.9</v>
      </c>
      <c r="G55" s="20">
        <f>IF(ISERROR(F55/E55-1),"н/д",F55/E55-1)</f>
        <v>0.039002619578927034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859.4</v>
      </c>
      <c r="E56" s="19">
        <f>'[1]Дох-Расх фед.б.'!J29*1</f>
        <v>924.3</v>
      </c>
      <c r="F56" s="19">
        <f>'[1]Дох-Расх фед.б.'!J28*1</f>
        <v>989.9</v>
      </c>
      <c r="G56" s="20">
        <f>IF(ISERROR(F56/E56-1),"н/д",F56/E56-1)</f>
        <v>0.0709726279346532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246.80000000000007</v>
      </c>
      <c r="E57" s="25">
        <f>E55-E56</f>
        <v>106.40000000000009</v>
      </c>
      <c r="F57" s="19">
        <f>F55-F56</f>
        <v>81.00000000000011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41122</v>
      </c>
      <c r="E64" s="44">
        <v>41153</v>
      </c>
      <c r="F64" s="44">
        <v>41183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12830.586</v>
      </c>
      <c r="E65" s="19">
        <v>13032.058</v>
      </c>
      <c r="F65" s="19">
        <v>13057.606</v>
      </c>
      <c r="G65" s="20">
        <f>IF(ISERROR(F65/E65-1),"н/д",F65/E65-1)</f>
        <v>0.0019603964316303735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2012-12-07T09:22:44Z</dcterms:created>
  <dcterms:modified xsi:type="dcterms:W3CDTF">2012-12-07T09:23:37Z</dcterms:modified>
  <cp:category/>
  <cp:version/>
  <cp:contentType/>
  <cp:contentStatus/>
</cp:coreProperties>
</file>