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<sst xmlns="http://schemas.openxmlformats.org/spreadsheetml/2006/main" count="94" uniqueCount="78">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</sst>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7631,28</v>
          </cell>
          <cell r="S94">
            <v>7698.7699999999995</v>
          </cell>
        </row>
        <row r="106">
          <cell r="K106" t="str">
            <v>393,63</v>
          </cell>
          <cell r="S106">
            <v>392.21</v>
          </cell>
        </row>
        <row r="141">
          <cell r="K141" t="str">
            <v>2160,34</v>
          </cell>
          <cell r="S141">
            <v>2150.6200000000003</v>
          </cell>
        </row>
        <row r="170">
          <cell r="K170" t="str">
            <v>4298,53</v>
          </cell>
          <cell r="S170">
            <v>4291.54</v>
          </cell>
        </row>
      </sheetData>
      <sheetData sheetId="2">
        <row r="34">
          <cell r="I34" t="str">
            <v>7611,27</v>
          </cell>
          <cell r="L34">
            <v>7596.47</v>
          </cell>
        </row>
        <row r="111">
          <cell r="I111" t="str">
            <v>5908,70</v>
          </cell>
          <cell r="L111">
            <v>5921.76</v>
          </cell>
        </row>
        <row r="168">
          <cell r="I168" t="str">
            <v>3632,16</v>
          </cell>
          <cell r="L168">
            <v>3642.62</v>
          </cell>
        </row>
      </sheetData>
      <sheetData sheetId="3">
        <row r="3">
          <cell r="D3">
            <v>41250</v>
          </cell>
          <cell r="L3" t="str">
            <v>527,3</v>
          </cell>
        </row>
        <row r="4">
          <cell r="D4">
            <v>41243</v>
          </cell>
          <cell r="L4" t="str">
            <v>528,2</v>
          </cell>
        </row>
        <row r="5">
          <cell r="D5">
            <v>41236</v>
          </cell>
          <cell r="L5" t="str">
            <v>524,3</v>
          </cell>
        </row>
      </sheetData>
      <sheetData sheetId="4">
        <row r="8">
          <cell r="C8">
            <v>6.8</v>
          </cell>
          <cell r="D8">
            <v>6.8</v>
          </cell>
          <cell r="E8">
            <v>7.58</v>
          </cell>
          <cell r="F8">
            <v>7.58</v>
          </cell>
        </row>
      </sheetData>
      <sheetData sheetId="5">
        <row r="7">
          <cell r="L7">
            <v>30.6034</v>
          </cell>
          <cell r="Q7">
            <v>30.6892</v>
          </cell>
        </row>
        <row r="9">
          <cell r="L9">
            <v>40.0599</v>
          </cell>
          <cell r="Q9">
            <v>40.2182</v>
          </cell>
        </row>
      </sheetData>
      <sheetData sheetId="6">
        <row r="83">
          <cell r="M83" t="str">
            <v>86,79</v>
          </cell>
          <cell r="P83">
            <v>86.73</v>
          </cell>
        </row>
        <row r="99">
          <cell r="M99" t="str">
            <v>730,50</v>
          </cell>
          <cell r="P99">
            <v>730.75</v>
          </cell>
        </row>
        <row r="102">
          <cell r="M102" t="str">
            <v>75,30</v>
          </cell>
          <cell r="P102">
            <v>75.09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715.2</v>
          </cell>
          <cell r="V5">
            <v>707.3</v>
          </cell>
          <cell r="W5">
            <v>522.3</v>
          </cell>
          <cell r="X5">
            <v>495.7</v>
          </cell>
        </row>
      </sheetData>
      <sheetData sheetId="12">
        <row r="189">
          <cell r="C189">
            <v>108.095</v>
          </cell>
        </row>
        <row r="194">
          <cell r="C194">
            <v>108.18</v>
          </cell>
        </row>
      </sheetData>
      <sheetData sheetId="13">
        <row r="189">
          <cell r="C189">
            <v>1690.77</v>
          </cell>
        </row>
        <row r="194">
          <cell r="C194">
            <v>1697</v>
          </cell>
        </row>
      </sheetData>
      <sheetData sheetId="14">
        <row r="189">
          <cell r="C189">
            <v>8123.69</v>
          </cell>
        </row>
        <row r="194">
          <cell r="C194">
            <v>8119.67</v>
          </cell>
        </row>
      </sheetData>
      <sheetData sheetId="15">
        <row r="189">
          <cell r="C189">
            <v>17859</v>
          </cell>
        </row>
        <row r="194">
          <cell r="C194">
            <v>17875</v>
          </cell>
        </row>
      </sheetData>
      <sheetData sheetId="16">
        <row r="189">
          <cell r="C189">
            <v>2114.75</v>
          </cell>
        </row>
        <row r="194">
          <cell r="C194">
            <v>2122</v>
          </cell>
        </row>
      </sheetData>
      <sheetData sheetId="17">
        <row r="189">
          <cell r="C189">
            <v>18.14</v>
          </cell>
        </row>
        <row r="194">
          <cell r="C194">
            <v>18.54</v>
          </cell>
        </row>
      </sheetData>
      <sheetData sheetId="18">
        <row r="189">
          <cell r="C189">
            <v>816.2</v>
          </cell>
        </row>
        <row r="194">
          <cell r="C194">
            <v>814</v>
          </cell>
        </row>
      </sheetData>
      <sheetData sheetId="19">
        <row r="189">
          <cell r="C189">
            <v>19230.1017</v>
          </cell>
        </row>
        <row r="194">
          <cell r="C194">
            <v>19317.25</v>
          </cell>
        </row>
      </sheetData>
      <sheetData sheetId="20">
        <row r="189">
          <cell r="C189">
            <v>59604.92</v>
          </cell>
        </row>
        <row r="194">
          <cell r="C194">
            <v>59316.75</v>
          </cell>
        </row>
      </sheetData>
      <sheetData sheetId="21">
        <row r="189">
          <cell r="C189">
            <v>9828.88</v>
          </cell>
        </row>
        <row r="194">
          <cell r="C194">
            <v>9737.56</v>
          </cell>
        </row>
      </sheetData>
      <sheetData sheetId="22">
        <row r="189">
          <cell r="C189">
            <v>1413.58</v>
          </cell>
        </row>
        <row r="194">
          <cell r="C194">
            <v>1419.45</v>
          </cell>
        </row>
      </sheetData>
      <sheetData sheetId="23">
        <row r="189">
          <cell r="C189">
            <v>3010.24</v>
          </cell>
        </row>
        <row r="194">
          <cell r="C194">
            <v>3012.03</v>
          </cell>
        </row>
      </sheetData>
      <sheetData sheetId="24">
        <row r="189">
          <cell r="C189">
            <v>13135.01</v>
          </cell>
        </row>
        <row r="194">
          <cell r="C194">
            <v>13170.72</v>
          </cell>
        </row>
      </sheetData>
      <sheetData sheetId="25">
        <row r="189">
          <cell r="C189">
            <v>1462.06</v>
          </cell>
        </row>
        <row r="194">
          <cell r="C194">
            <v>1466.15</v>
          </cell>
        </row>
      </sheetData>
      <sheetData sheetId="26">
        <row r="189">
          <cell r="C189">
            <v>1493.92</v>
          </cell>
        </row>
        <row r="194">
          <cell r="C194">
            <v>1500.89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41260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41257</v>
      </c>
      <c r="F4" s="14">
        <f>I1</f>
        <v>41260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'[1]РТС'!C194</f>
        <v>1500.89</v>
      </c>
      <c r="F6" s="19">
        <f>'[1]РТС'!C189</f>
        <v>1493.92</v>
      </c>
      <c r="G6" s="20">
        <f>IF(ISERROR(F6/E6-1),"н/д",F6/E6-1)</f>
        <v>-0.004643911279307633</v>
      </c>
      <c r="H6" s="20">
        <f>IF(ISERROR(F6/D6-1),"н/д",F6/D6-1)</f>
        <v>0.04079812729907495</v>
      </c>
      <c r="I6" s="20">
        <f>IF(ISERROR(F6/C6-1),"н/д",F6/C6-1)</f>
        <v>0.044558201388023244</v>
      </c>
      <c r="J6" s="20">
        <f>IF(ISERROR(F6/B6-1),"н/д",F6/B6-1)</f>
        <v>-0.15597740112994352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'[1]ММВБ'!C194</f>
        <v>1466.15</v>
      </c>
      <c r="F7" s="19">
        <f>'[1]ММВБ'!C189</f>
        <v>1462.06</v>
      </c>
      <c r="G7" s="20">
        <f>IF(ISERROR(F7/E7-1),"н/д",F7/E7-1)</f>
        <v>-0.0027896190703544654</v>
      </c>
      <c r="H7" s="20">
        <f>IF(ISERROR(F7/D7-1),"н/д",F7/D7-1)</f>
        <v>0.03921415320316424</v>
      </c>
      <c r="I7" s="20">
        <f>IF(ISERROR(F7/C7-1),"н/д",F7/C7-1)</f>
        <v>0.009460891076906064</v>
      </c>
      <c r="J7" s="20">
        <f>IF(ISERROR(F7/B7-1),"н/д",F7/B7-1)</f>
        <v>-0.12346522781774583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(США)'!C194</f>
        <v>13170.72</v>
      </c>
      <c r="F9" s="19">
        <f>'[1]DJIA (США)'!C189</f>
        <v>13135.01</v>
      </c>
      <c r="G9" s="20">
        <f aca="true" t="shared" si="0" ref="G9:G15">IF(ISERROR(F9/E9-1),"н/д",F9/E9-1)</f>
        <v>-0.0027113172248744988</v>
      </c>
      <c r="H9" s="20">
        <f>IF(ISERROR(F9/D9-1),"н/д",F9/D9-1)</f>
        <v>0.008401161407016078</v>
      </c>
      <c r="I9" s="20">
        <f>IF(ISERROR(F9/C9-1),"н/д",F9/C9-1)</f>
        <v>0.06270856258810631</v>
      </c>
      <c r="J9" s="20">
        <f aca="true" t="shared" si="1" ref="J9:J15">IF(ISERROR(F9/B9-1),"н/д",F9/B9-1)</f>
        <v>0.1250543897216274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(США)'!C194</f>
        <v>3012.03</v>
      </c>
      <c r="F10" s="19">
        <f>'[1]NASDAQ Composite (США)'!C189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(США)'!C194</f>
        <v>1419.45</v>
      </c>
      <c r="F11" s="19">
        <f>'[1]S&amp;P500 (США)'!C189</f>
        <v>1413.58</v>
      </c>
      <c r="G11" s="20">
        <f t="shared" si="0"/>
        <v>-0.0041354045581035725</v>
      </c>
      <c r="H11" s="20">
        <f>IF(ISERROR(F11/D11-1),"н/д",F11/D11-1)</f>
        <v>-0.001835924811817824</v>
      </c>
      <c r="I11" s="20">
        <f t="shared" si="3"/>
        <v>0.10625024658389925</v>
      </c>
      <c r="J11" s="20">
        <f t="shared" si="1"/>
        <v>0.11130503144654091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3642.62</v>
      </c>
      <c r="F12" s="19">
        <f>'[1]евр-индексы'!I168*1</f>
        <v>3632.16</v>
      </c>
      <c r="G12" s="20">
        <f t="shared" si="0"/>
        <v>-0.002871559481911423</v>
      </c>
      <c r="H12" s="20">
        <f t="shared" si="2"/>
        <v>0.016768096387161036</v>
      </c>
      <c r="I12" s="20">
        <f t="shared" si="3"/>
        <v>0.15771221664074253</v>
      </c>
      <c r="J12" s="20">
        <f t="shared" si="1"/>
        <v>-0.0446712256706997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7596.47</v>
      </c>
      <c r="F13" s="19">
        <f>'[1]евр-индексы'!I34*1</f>
        <v>7611.27</v>
      </c>
      <c r="G13" s="20">
        <f t="shared" si="0"/>
        <v>0.001948273342750051</v>
      </c>
      <c r="H13" s="20">
        <f t="shared" si="2"/>
        <v>0.023800396269737956</v>
      </c>
      <c r="I13" s="20">
        <f t="shared" si="3"/>
        <v>0.25641639374570824</v>
      </c>
      <c r="J13" s="20">
        <f t="shared" si="1"/>
        <v>0.0765586987270157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5921.76</v>
      </c>
      <c r="F14" s="19">
        <f>'[1]евр-индексы'!I111*1</f>
        <v>5908.7</v>
      </c>
      <c r="G14" s="20">
        <f t="shared" si="0"/>
        <v>-0.002205425414066209</v>
      </c>
      <c r="H14" s="20">
        <f t="shared" si="2"/>
        <v>0.003827616259808986</v>
      </c>
      <c r="I14" s="20">
        <f t="shared" si="3"/>
        <v>0.04584684442304687</v>
      </c>
      <c r="J14" s="20">
        <f t="shared" si="1"/>
        <v>-0.007941571524513136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'[1]Япония'!C194</f>
        <v>9737.56</v>
      </c>
      <c r="F15" s="19">
        <f>'[1]Япония'!C189</f>
        <v>9828.88</v>
      </c>
      <c r="G15" s="20">
        <f t="shared" si="0"/>
        <v>0.009378119364604753</v>
      </c>
      <c r="H15" s="20">
        <f t="shared" si="2"/>
        <v>0.03919358692687158</v>
      </c>
      <c r="I15" s="20">
        <f t="shared" si="3"/>
        <v>0.17144682591133487</v>
      </c>
      <c r="J15" s="20">
        <f t="shared" si="1"/>
        <v>-0.067557157764918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'[1]азия-индексы'!S94*1</f>
        <v>7698.7699999999995</v>
      </c>
      <c r="F17" s="19">
        <f>'[1]азия-индексы'!K94*1</f>
        <v>7631.28</v>
      </c>
      <c r="G17" s="20">
        <f aca="true" t="shared" si="4" ref="G17:G22">IF(ISERROR(F17/E17-1),"н/д",F17/E17-1)</f>
        <v>-0.008766335401629077</v>
      </c>
      <c r="H17" s="20">
        <f aca="true" t="shared" si="5" ref="H17:H22">IF(ISERROR(F17/D17-1),"н/д",F17/D17-1)</f>
        <v>0.00412768045937395</v>
      </c>
      <c r="I17" s="20">
        <f aca="true" t="shared" si="6" ref="I17:I22">IF(ISERROR(F17/C17-1),"н/д",F17/C17-1)</f>
        <v>0.07588283726018741</v>
      </c>
      <c r="J17" s="20">
        <f aca="true" t="shared" si="7" ref="J17:J22">IF(ISERROR(F17/B17-1),"н/д",F17/B17-1)</f>
        <v>-0.13457926967566347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392.21</v>
      </c>
      <c r="F18" s="19">
        <f>'[1]азия-индексы'!K106*1</f>
        <v>393.63</v>
      </c>
      <c r="G18" s="20">
        <f t="shared" si="4"/>
        <v>0.0036205094209735833</v>
      </c>
      <c r="H18" s="20">
        <f t="shared" si="5"/>
        <v>0.037862208980409706</v>
      </c>
      <c r="I18" s="20">
        <f>IF(ISERROR(F18/C18-1),"н/д",F18/C18-1)</f>
        <v>0.16005540492750203</v>
      </c>
      <c r="J18" s="20">
        <f t="shared" si="7"/>
        <v>-0.18164241164241168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'[1]Индия'!C194</f>
        <v>19317.25</v>
      </c>
      <c r="F19" s="19">
        <f>'[1]Индия'!C189</f>
        <v>19230.1017</v>
      </c>
      <c r="G19" s="20">
        <f t="shared" si="4"/>
        <v>-0.0045114237274974656</v>
      </c>
      <c r="H19" s="20">
        <f t="shared" si="5"/>
        <v>-0.0024885988239977674</v>
      </c>
      <c r="I19" s="20">
        <f t="shared" si="6"/>
        <v>0.21596219850873122</v>
      </c>
      <c r="J19" s="20">
        <f t="shared" si="7"/>
        <v>0.003850511110159882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4291.54</v>
      </c>
      <c r="F20" s="19">
        <f>'[1]азия-индексы'!K170*1</f>
        <v>4298.53</v>
      </c>
      <c r="G20" s="20">
        <f t="shared" si="4"/>
        <v>0.0016287859369830127</v>
      </c>
      <c r="H20" s="20">
        <f t="shared" si="5"/>
        <v>0.005294804122650376</v>
      </c>
      <c r="I20" s="20">
        <f t="shared" si="6"/>
        <v>0.10528481102165799</v>
      </c>
      <c r="J20" s="20">
        <f>IF(ISERROR(F20/B20-1),"н/д",F20/B20-1)</f>
        <v>0.23556481747628633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2150.6200000000003</v>
      </c>
      <c r="F21" s="19">
        <f>'[1]азия-индексы'!K141*1</f>
        <v>2160.34</v>
      </c>
      <c r="G21" s="20">
        <f t="shared" si="4"/>
        <v>0.004519626898289664</v>
      </c>
      <c r="H21" s="20">
        <f t="shared" si="5"/>
        <v>0.10234364236619609</v>
      </c>
      <c r="I21" s="20">
        <f t="shared" si="6"/>
        <v>-0.018085294959843234</v>
      </c>
      <c r="J21" s="20">
        <f t="shared" si="7"/>
        <v>-0.2306692444687236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'[1]Бразилия'!C194</f>
        <v>59316.75</v>
      </c>
      <c r="F22" s="19">
        <f>'[1]Бразилия'!C189</f>
        <v>59604.92</v>
      </c>
      <c r="G22" s="20">
        <f t="shared" si="4"/>
        <v>0.004858155580000467</v>
      </c>
      <c r="H22" s="20">
        <f t="shared" si="5"/>
        <v>0.0370659580402255</v>
      </c>
      <c r="I22" s="20">
        <f t="shared" si="6"/>
        <v>0.017142383230686065</v>
      </c>
      <c r="J22" s="20">
        <f t="shared" si="7"/>
        <v>-0.1500436921335906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Brent'!C194</f>
        <v>108.18</v>
      </c>
      <c r="F24" s="29">
        <f>'[1]нефть Brent'!C189</f>
        <v>108.095</v>
      </c>
      <c r="G24" s="20">
        <f>IF(ISERROR(F24/E24-1),"н/д",F24/E24-1)</f>
        <v>-0.0007857274912184131</v>
      </c>
      <c r="H24" s="20">
        <f aca="true" t="shared" si="8" ref="H24:H33">IF(ISERROR(F24/D24-1),"н/д",F24/D24-1)</f>
        <v>-0.019859419033560255</v>
      </c>
      <c r="I24" s="20">
        <f aca="true" t="shared" si="9" ref="I24:I33">IF(ISERROR(F24/C24-1),"н/д",F24/C24-1)</f>
        <v>-0.03872832369942203</v>
      </c>
      <c r="J24" s="20">
        <f>IF(ISERROR(F24/B24-1),"н/д",F24/B24-1)</f>
        <v>0.12951933124346904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86.73</v>
      </c>
      <c r="F25" s="29">
        <f>'[1]сырье'!M83*1</f>
        <v>86.79</v>
      </c>
      <c r="G25" s="20">
        <f aca="true" t="shared" si="10" ref="G25:G33">IF(ISERROR(F25/E25-1),"н/д",F25/E25-1)</f>
        <v>0.0006918021445867506</v>
      </c>
      <c r="H25" s="20">
        <f t="shared" si="8"/>
        <v>-0.022635135135135043</v>
      </c>
      <c r="I25" s="20">
        <f t="shared" si="9"/>
        <v>-0.14332247557003241</v>
      </c>
      <c r="J25" s="20">
        <f aca="true" t="shared" si="11" ref="J25:J31">IF(ISERROR(F25/B25-1),"н/д",F25/B25-1)</f>
        <v>-0.027563025210083913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'[1]Золото'!C194</f>
        <v>1697</v>
      </c>
      <c r="F26" s="19">
        <f>'[1]Золото'!C189</f>
        <v>1690.77</v>
      </c>
      <c r="G26" s="20">
        <f t="shared" si="10"/>
        <v>-0.003671184443134967</v>
      </c>
      <c r="H26" s="20">
        <f t="shared" si="8"/>
        <v>-0.017765126209079996</v>
      </c>
      <c r="I26" s="20">
        <f t="shared" si="9"/>
        <v>0.05140696933175093</v>
      </c>
      <c r="J26" s="20">
        <f t="shared" si="11"/>
        <v>0.23045629866821926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'[1]Медь'!C194</f>
        <v>8119.67</v>
      </c>
      <c r="F27" s="19">
        <f>'[1]Медь'!C189</f>
        <v>8123.69</v>
      </c>
      <c r="G27" s="20">
        <f t="shared" si="10"/>
        <v>0.0004950940124412995</v>
      </c>
      <c r="H27" s="20">
        <f t="shared" si="8"/>
        <v>0.009805079299573194</v>
      </c>
      <c r="I27" s="20">
        <f t="shared" si="9"/>
        <v>0.07870134667602446</v>
      </c>
      <c r="J27" s="20">
        <f t="shared" si="11"/>
        <v>-0.13592473621511236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'[1]Никель'!C194</f>
        <v>17875</v>
      </c>
      <c r="F28" s="19">
        <f>'[1]Никель'!C189</f>
        <v>17859</v>
      </c>
      <c r="G28" s="20">
        <f t="shared" si="10"/>
        <v>-0.0008951048951049145</v>
      </c>
      <c r="H28" s="20">
        <f t="shared" si="8"/>
        <v>0.01379427792915533</v>
      </c>
      <c r="I28" s="20">
        <f t="shared" si="9"/>
        <v>-0.0649771491365777</v>
      </c>
      <c r="J28" s="20">
        <f t="shared" si="11"/>
        <v>-0.2519790575916231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'[1]Алюминий'!C194</f>
        <v>2122</v>
      </c>
      <c r="F29" s="19">
        <f>'[1]Алюминий'!C189</f>
        <v>2114.75</v>
      </c>
      <c r="G29" s="20">
        <f t="shared" si="10"/>
        <v>-0.003416588124410924</v>
      </c>
      <c r="H29" s="20">
        <f t="shared" si="8"/>
        <v>0.01537892755627257</v>
      </c>
      <c r="I29" s="20">
        <f t="shared" si="9"/>
        <v>0.0032007257304429437</v>
      </c>
      <c r="J29" s="20">
        <f t="shared" si="11"/>
        <v>-0.1500200964630225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f>'[1]сырье'!P102</f>
        <v>75.09</v>
      </c>
      <c r="F30" s="19" t="str">
        <f>'[1]сырье'!M102</f>
        <v>75,30</v>
      </c>
      <c r="G30" s="20">
        <f t="shared" si="10"/>
        <v>0.0027966440271673942</v>
      </c>
      <c r="H30" s="20">
        <f t="shared" si="8"/>
        <v>0.07005826346454436</v>
      </c>
      <c r="I30" s="20">
        <f t="shared" si="9"/>
        <v>-0.21920364993778518</v>
      </c>
      <c r="J30" s="20">
        <f t="shared" si="11"/>
        <v>-0.47434554973821996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'[1]Сахар'!C194</f>
        <v>18.54</v>
      </c>
      <c r="F31" s="19">
        <f>'[1]Сахар'!C189</f>
        <v>18.14</v>
      </c>
      <c r="G31" s="20">
        <f t="shared" si="10"/>
        <v>-0.02157497303128364</v>
      </c>
      <c r="H31" s="20">
        <f t="shared" si="8"/>
        <v>-0.04021164021164014</v>
      </c>
      <c r="I31" s="20">
        <f t="shared" si="9"/>
        <v>-0.22112494632889645</v>
      </c>
      <c r="J31" s="20">
        <f t="shared" si="11"/>
        <v>-0.42848141146817886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f>'[1]сырье'!P99</f>
        <v>730.75</v>
      </c>
      <c r="F32" s="19">
        <f>'[1]сырье'!M99*1</f>
        <v>730.5</v>
      </c>
      <c r="G32" s="20">
        <f t="shared" si="10"/>
        <v>-0.0003421142661649279</v>
      </c>
      <c r="H32" s="20">
        <f t="shared" si="8"/>
        <v>-0.02372201804209828</v>
      </c>
      <c r="I32" s="20">
        <f t="shared" si="9"/>
        <v>0.12039877300613488</v>
      </c>
      <c r="J32" s="20">
        <f>IF(ISERROR(F32/B32-1),"н/д",F32/B32-1)</f>
        <v>0.2034596375617792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'[1]Пшеница'!C194</f>
        <v>814</v>
      </c>
      <c r="F33" s="19">
        <f>'[1]Пшеница'!C189</f>
        <v>816.2</v>
      </c>
      <c r="G33" s="20">
        <f t="shared" si="10"/>
        <v>0.002702702702702675</v>
      </c>
      <c r="H33" s="20">
        <f t="shared" si="8"/>
        <v>-0.06328495934264222</v>
      </c>
      <c r="I33" s="20">
        <f t="shared" si="9"/>
        <v>0.16934097421203442</v>
      </c>
      <c r="J33" s="20">
        <f>IF(ISERROR(F33/B33-1),"н/д",F33/B33-1)</f>
        <v>0.06657680245017339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41257</v>
      </c>
      <c r="F35" s="33">
        <f>I1</f>
        <v>41260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707.3</v>
      </c>
      <c r="F37" s="19">
        <f>'[1]ост. ср-тв на кс'!U5</f>
        <v>715.2</v>
      </c>
      <c r="G37" s="20">
        <f t="shared" si="12"/>
        <v>0.011169235119468546</v>
      </c>
      <c r="H37" s="20">
        <f aca="true" t="shared" si="13" ref="H37:H42">IF(ISERROR(F37/D37-1),"н/д",F37/D37-1)</f>
        <v>-0.13277555474718084</v>
      </c>
      <c r="I37" s="20">
        <f aca="true" t="shared" si="14" ref="I37:I42">IF(ISERROR(F37/C37-1),"н/д",F37/C37-1)</f>
        <v>-0.2712451599755451</v>
      </c>
      <c r="J37" s="20">
        <f aca="true" t="shared" si="15" ref="J37:J42">IF(ISERROR(F37/B37-1),"н/д",F37/B37-1)</f>
        <v>-0.26555760936537265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495.7</v>
      </c>
      <c r="F38" s="19">
        <f>'[1]ост. ср-тв на кс'!W5</f>
        <v>522.3</v>
      </c>
      <c r="G38" s="20">
        <f t="shared" si="12"/>
        <v>0.05366148880371191</v>
      </c>
      <c r="H38" s="20">
        <f t="shared" si="13"/>
        <v>-0.150455432661028</v>
      </c>
      <c r="I38" s="20">
        <f t="shared" si="14"/>
        <v>-0.2898708361658736</v>
      </c>
      <c r="J38" s="20">
        <f t="shared" si="15"/>
        <v>-0.1822451855331143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</v>
      </c>
      <c r="F39" s="28">
        <f>'[1]mibid-mibor'!D8</f>
        <v>6.8</v>
      </c>
      <c r="G39" s="20">
        <f t="shared" si="12"/>
        <v>0</v>
      </c>
      <c r="H39" s="20">
        <f t="shared" si="13"/>
        <v>0.002949852507374562</v>
      </c>
      <c r="I39" s="20">
        <f t="shared" si="14"/>
        <v>0.07086614173228356</v>
      </c>
      <c r="J39" s="20">
        <f t="shared" si="15"/>
        <v>-0.02857142857142858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7.58</v>
      </c>
      <c r="F40" s="28">
        <f>'[1]mibid-mibor'!F8</f>
        <v>7.58</v>
      </c>
      <c r="G40" s="20">
        <f t="shared" si="12"/>
        <v>0</v>
      </c>
      <c r="H40" s="20">
        <f t="shared" si="13"/>
        <v>0</v>
      </c>
      <c r="I40" s="20">
        <f t="shared" si="14"/>
        <v>0.025710419485791558</v>
      </c>
      <c r="J40" s="20">
        <f t="shared" si="15"/>
        <v>0.6371490280777539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30.6034</v>
      </c>
      <c r="F41" s="28">
        <f>'[1]МакроDelay'!Q7</f>
        <v>30.6892</v>
      </c>
      <c r="G41" s="20">
        <f>IF(ISERROR(F41/E41-1),"н/д",F41/E41-1)</f>
        <v>0.002803610056398842</v>
      </c>
      <c r="H41" s="20">
        <f>IF(ISERROR(F41/D41-1),"н/д",F41/D41-1)</f>
        <v>-0.003953133621109384</v>
      </c>
      <c r="I41" s="20">
        <f t="shared" si="14"/>
        <v>-0.04680526616655545</v>
      </c>
      <c r="J41" s="20">
        <f t="shared" si="15"/>
        <v>-0.001002604166666643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40.0599</v>
      </c>
      <c r="F42" s="28">
        <f>'[1]МакроDelay'!Q9</f>
        <v>40.2182</v>
      </c>
      <c r="G42" s="20">
        <f t="shared" si="12"/>
        <v>0.003951582505198559</v>
      </c>
      <c r="H42" s="20">
        <f t="shared" si="13"/>
        <v>0.003550762428292442</v>
      </c>
      <c r="I42" s="20">
        <f t="shared" si="14"/>
        <v>-0.03487016146087607</v>
      </c>
      <c r="J42" s="20">
        <f t="shared" si="15"/>
        <v>0.010761497863784886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41236</v>
      </c>
      <c r="E43" s="38">
        <f>'[1]ЗВР-cbr'!D4</f>
        <v>41243</v>
      </c>
      <c r="F43" s="38">
        <f>'[1]ЗВР-cbr'!D3</f>
        <v>41250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524,3</v>
      </c>
      <c r="E44" s="19" t="str">
        <f>'[1]ЗВР-cbr'!L4</f>
        <v>528,2</v>
      </c>
      <c r="F44" s="19" t="str">
        <f>'[1]ЗВР-cbr'!L3</f>
        <v>527,3</v>
      </c>
      <c r="G44" s="20">
        <f>IF(ISERROR(F44/E44-1),"н/д",F44/E44-1)</f>
        <v>-0.0017039000378645808</v>
      </c>
      <c r="H44" s="20"/>
      <c r="I44" s="20">
        <f>IF(ISERROR(F44/C44-1),"н/д",F44/C44-1)</f>
        <v>0.058835341365461646</v>
      </c>
      <c r="J44" s="20">
        <f>IF(ISERROR(F44/B44-1),"н/д",F44/B44-1)</f>
        <v>0.2047064199223212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41246</v>
      </c>
      <c r="F45" s="38">
        <v>41253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6.2</v>
      </c>
      <c r="G46" s="20">
        <f>IF(ISERROR(F46-E46),"н/д",F46-E46)/100</f>
        <v>0.0010000000000000052</v>
      </c>
      <c r="H46" s="20">
        <f>IF(ISERROR(F46-D46),"н/д",F46-D46)/100</f>
        <v>0.0010000000000000052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2012-12-17T09:42:44Z</dcterms:created>
  <dcterms:modified xsi:type="dcterms:W3CDTF">2012-12-17T09:44:40Z</dcterms:modified>
  <cp:category/>
  <cp:version/>
  <cp:contentType/>
  <cp:contentStatus/>
</cp:coreProperties>
</file>