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<sst xmlns="http://schemas.openxmlformats.org/spreadsheetml/2006/main" count="95" uniqueCount="79">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</sst>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7636,57</v>
          </cell>
          <cell r="S94">
            <v>7535.5199999999995</v>
          </cell>
        </row>
        <row r="106">
          <cell r="K106" t="str">
            <v>401,34</v>
          </cell>
          <cell r="S106">
            <v>399.71</v>
          </cell>
        </row>
        <row r="141">
          <cell r="K141" t="str">
            <v>2213,61</v>
          </cell>
          <cell r="S141">
            <v>2159.05</v>
          </cell>
        </row>
        <row r="170">
          <cell r="K170" t="str">
            <v>4250,21</v>
          </cell>
          <cell r="S170">
            <v>4254.81</v>
          </cell>
        </row>
      </sheetData>
      <sheetData sheetId="2">
        <row r="34">
          <cell r="I34" t="str">
            <v>7636,23</v>
          </cell>
          <cell r="L34">
            <v>7672.099999999999</v>
          </cell>
        </row>
        <row r="111">
          <cell r="I111" t="str">
            <v>5954,18</v>
          </cell>
          <cell r="L111">
            <v>5939.990000000001</v>
          </cell>
        </row>
        <row r="168">
          <cell r="I168" t="str">
            <v>3652,61</v>
          </cell>
          <cell r="L168">
            <v>3661.4</v>
          </cell>
        </row>
      </sheetData>
      <sheetData sheetId="3">
        <row r="3">
          <cell r="D3">
            <v>41257</v>
          </cell>
          <cell r="L3" t="str">
            <v>528,8</v>
          </cell>
        </row>
        <row r="4">
          <cell r="D4">
            <v>41250</v>
          </cell>
          <cell r="L4" t="str">
            <v>527,3</v>
          </cell>
        </row>
        <row r="5">
          <cell r="D5">
            <v>41243</v>
          </cell>
          <cell r="L5" t="str">
            <v>528,2</v>
          </cell>
        </row>
      </sheetData>
      <sheetData sheetId="4">
        <row r="8">
          <cell r="C8">
            <v>6.8</v>
          </cell>
          <cell r="D8">
            <v>6.8</v>
          </cell>
          <cell r="E8">
            <v>7.61</v>
          </cell>
          <cell r="F8">
            <v>7.61</v>
          </cell>
        </row>
      </sheetData>
      <sheetData sheetId="5">
        <row r="7">
          <cell r="L7">
            <v>30.7194</v>
          </cell>
          <cell r="Q7">
            <v>30.8046</v>
          </cell>
        </row>
        <row r="9">
          <cell r="L9">
            <v>40.5619</v>
          </cell>
          <cell r="Q9">
            <v>40.6251</v>
          </cell>
        </row>
      </sheetData>
      <sheetData sheetId="6">
        <row r="83">
          <cell r="M83" t="str">
            <v>88,61</v>
          </cell>
          <cell r="P83">
            <v>88.66</v>
          </cell>
        </row>
        <row r="99">
          <cell r="M99" t="str">
            <v>704,25</v>
          </cell>
          <cell r="P99">
            <v>702</v>
          </cell>
        </row>
        <row r="102">
          <cell r="M102" t="str">
            <v>76,40</v>
          </cell>
          <cell r="P102">
            <v>76.18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1043.3</v>
          </cell>
          <cell r="V5">
            <v>833.4</v>
          </cell>
          <cell r="W5">
            <v>777.5</v>
          </cell>
          <cell r="X5">
            <v>593</v>
          </cell>
        </row>
      </sheetData>
      <sheetData sheetId="12">
        <row r="185">
          <cell r="C185">
            <v>108.8</v>
          </cell>
        </row>
        <row r="190">
          <cell r="C190">
            <v>108.97</v>
          </cell>
        </row>
      </sheetData>
      <sheetData sheetId="13">
        <row r="185">
          <cell r="C185">
            <v>1659</v>
          </cell>
        </row>
        <row r="190">
          <cell r="C190">
            <v>1660.1</v>
          </cell>
        </row>
      </sheetData>
      <sheetData sheetId="14">
        <row r="185">
          <cell r="C185">
            <v>7830.86</v>
          </cell>
        </row>
        <row r="190">
          <cell r="C190">
            <v>7863.93</v>
          </cell>
        </row>
      </sheetData>
      <sheetData sheetId="15">
        <row r="185">
          <cell r="C185">
            <v>17315</v>
          </cell>
        </row>
        <row r="190">
          <cell r="C190">
            <v>17350</v>
          </cell>
        </row>
      </sheetData>
      <sheetData sheetId="16">
        <row r="185">
          <cell r="C185">
            <v>2078.75</v>
          </cell>
        </row>
        <row r="190">
          <cell r="C190">
            <v>2083</v>
          </cell>
        </row>
      </sheetData>
      <sheetData sheetId="17">
        <row r="185">
          <cell r="C185">
            <v>16.27</v>
          </cell>
        </row>
        <row r="190">
          <cell r="C190">
            <v>19.25</v>
          </cell>
        </row>
      </sheetData>
      <sheetData sheetId="18">
        <row r="185">
          <cell r="C185">
            <v>793.6</v>
          </cell>
        </row>
        <row r="190">
          <cell r="C190">
            <v>792</v>
          </cell>
        </row>
      </sheetData>
      <sheetData sheetId="19">
        <row r="185">
          <cell r="C185">
            <v>19255.09</v>
          </cell>
        </row>
        <row r="190">
          <cell r="C190">
            <v>19242</v>
          </cell>
        </row>
      </sheetData>
      <sheetData sheetId="20">
        <row r="185">
          <cell r="C185">
            <v>61007.03</v>
          </cell>
        </row>
        <row r="190">
          <cell r="C190">
            <v>61276.12</v>
          </cell>
        </row>
      </sheetData>
      <sheetData sheetId="21">
        <row r="185">
          <cell r="C185">
            <v>10080.12</v>
          </cell>
        </row>
        <row r="190">
          <cell r="C190">
            <v>9940.06</v>
          </cell>
        </row>
      </sheetData>
      <sheetData sheetId="22">
        <row r="185">
          <cell r="C185">
            <v>1426.66</v>
          </cell>
        </row>
        <row r="190">
          <cell r="C190">
            <v>1430.15</v>
          </cell>
        </row>
      </sheetData>
      <sheetData sheetId="23">
        <row r="185">
          <cell r="C185">
            <v>3012.6</v>
          </cell>
        </row>
        <row r="190">
          <cell r="C190">
            <v>3021.01</v>
          </cell>
        </row>
      </sheetData>
      <sheetData sheetId="24">
        <row r="185">
          <cell r="C185">
            <v>13139.08</v>
          </cell>
        </row>
        <row r="190">
          <cell r="C190">
            <v>13190.84</v>
          </cell>
        </row>
      </sheetData>
      <sheetData sheetId="25">
        <row r="185">
          <cell r="C185">
            <v>1469.03</v>
          </cell>
        </row>
        <row r="190">
          <cell r="C190">
            <v>1471.73</v>
          </cell>
        </row>
      </sheetData>
      <sheetData sheetId="26">
        <row r="185">
          <cell r="C185">
            <v>1517.51</v>
          </cell>
        </row>
        <row r="190">
          <cell r="C190">
            <v>1515.87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41268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41267</v>
      </c>
      <c r="F4" s="14">
        <f>I1</f>
        <v>41268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'[1]РТС'!C190</f>
        <v>1515.87</v>
      </c>
      <c r="F6" s="19">
        <f>'[1]РТС'!C185</f>
        <v>1517.51</v>
      </c>
      <c r="G6" s="20">
        <f>IF(ISERROR(F6/E6-1),"н/д",F6/E6-1)</f>
        <v>0.0010818869691993083</v>
      </c>
      <c r="H6" s="20">
        <f>IF(ISERROR(F6/D6-1),"н/д",F6/D6-1)</f>
        <v>0.0572330286478655</v>
      </c>
      <c r="I6" s="20">
        <f>IF(ISERROR(F6/C6-1),"н/д",F6/C6-1)</f>
        <v>0.06105247683165049</v>
      </c>
      <c r="J6" s="20">
        <f>IF(ISERROR(F6/B6-1),"н/д",F6/B6-1)</f>
        <v>-0.14264971751412425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'[1]ММВБ'!C190</f>
        <v>1471.73</v>
      </c>
      <c r="F7" s="19">
        <f>'[1]ММВБ'!C185</f>
        <v>1469.03</v>
      </c>
      <c r="G7" s="20">
        <f>IF(ISERROR(F7/E7-1),"н/д",F7/E7-1)</f>
        <v>-0.0018345756354766207</v>
      </c>
      <c r="H7" s="20">
        <f>IF(ISERROR(F7/D7-1),"н/д",F7/D7-1)</f>
        <v>0.04416834294081262</v>
      </c>
      <c r="I7" s="20">
        <f>IF(ISERROR(F7/C7-1),"н/д",F7/C7-1)</f>
        <v>0.014273239688321615</v>
      </c>
      <c r="J7" s="20">
        <f>IF(ISERROR(F7/B7-1),"н/д",F7/B7-1)</f>
        <v>-0.11928657074340532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(США)'!C190</f>
        <v>13190.84</v>
      </c>
      <c r="F9" s="19">
        <f>'[1]DJIA (США)'!C185</f>
        <v>13139.08</v>
      </c>
      <c r="G9" s="20">
        <f aca="true" t="shared" si="0" ref="G9:G15">IF(ISERROR(F9/E9-1),"н/д",F9/E9-1)</f>
        <v>-0.0039239350943534035</v>
      </c>
      <c r="H9" s="20">
        <f>IF(ISERROR(F9/D9-1),"н/д",F9/D9-1)</f>
        <v>0.008713623500834489</v>
      </c>
      <c r="I9" s="20">
        <f>IF(ISERROR(F9/C9-1),"н/д",F9/C9-1)</f>
        <v>0.06303785231454984</v>
      </c>
      <c r="J9" s="20">
        <f aca="true" t="shared" si="1" ref="J9:J15">IF(ISERROR(F9/B9-1),"н/д",F9/B9-1)</f>
        <v>0.12540299785867237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(США)'!C190</f>
        <v>3021.01</v>
      </c>
      <c r="F10" s="19">
        <f>'[1]NASDAQ Composite (США)'!C185</f>
        <v>3012.6</v>
      </c>
      <c r="G10" s="20">
        <f t="shared" si="0"/>
        <v>-0.002783837193521488</v>
      </c>
      <c r="H10" s="20">
        <f aca="true" t="shared" si="2" ref="H10:H15">IF(ISERROR(F10/D10-1),"н/д",F10/D10-1)</f>
        <v>0.0007839906452642431</v>
      </c>
      <c r="I10" s="20">
        <f aca="true" t="shared" si="3" ref="I10:I15">IF(ISERROR(F10/C10-1),"н/д",F10/C10-1)</f>
        <v>0.12653969572884605</v>
      </c>
      <c r="J10" s="20">
        <f t="shared" si="1"/>
        <v>0.1145394006659266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(США)'!C190</f>
        <v>1430.15</v>
      </c>
      <c r="F11" s="19">
        <f>'[1]S&amp;P500 (США)'!C185</f>
        <v>1426.66</v>
      </c>
      <c r="G11" s="20">
        <f t="shared" si="0"/>
        <v>-0.0024403034646715005</v>
      </c>
      <c r="H11" s="20">
        <f>IF(ISERROR(F11/D11-1),"н/д",F11/D11-1)</f>
        <v>0.007400189241480559</v>
      </c>
      <c r="I11" s="20">
        <f t="shared" si="3"/>
        <v>0.11648649301163405</v>
      </c>
      <c r="J11" s="20">
        <f t="shared" si="1"/>
        <v>0.12158805031446551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3661.4</v>
      </c>
      <c r="F12" s="19">
        <f>'[1]евр-индексы'!I168*1</f>
        <v>3652.61</v>
      </c>
      <c r="G12" s="20">
        <f t="shared" si="0"/>
        <v>-0.002400721035669351</v>
      </c>
      <c r="H12" s="20">
        <f t="shared" si="2"/>
        <v>0.02249276368461417</v>
      </c>
      <c r="I12" s="20">
        <f t="shared" si="3"/>
        <v>0.16423043578040142</v>
      </c>
      <c r="J12" s="20">
        <f t="shared" si="1"/>
        <v>-0.039292477643345536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7672.099999999999</v>
      </c>
      <c r="F13" s="19">
        <f>'[1]евр-индексы'!I34*1</f>
        <v>7636.23</v>
      </c>
      <c r="G13" s="20">
        <f t="shared" si="0"/>
        <v>-0.004675382229115899</v>
      </c>
      <c r="H13" s="20">
        <f t="shared" si="2"/>
        <v>0.027157793641121586</v>
      </c>
      <c r="I13" s="20">
        <f t="shared" si="3"/>
        <v>0.2605366198299086</v>
      </c>
      <c r="J13" s="20">
        <f t="shared" si="1"/>
        <v>0.08008910891089105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5939.990000000001</v>
      </c>
      <c r="F14" s="19">
        <f>'[1]евр-индексы'!I111*1</f>
        <v>5954.18</v>
      </c>
      <c r="G14" s="20">
        <f t="shared" si="0"/>
        <v>0.002388892910593965</v>
      </c>
      <c r="H14" s="20">
        <f t="shared" si="2"/>
        <v>0.011554202478011977</v>
      </c>
      <c r="I14" s="20">
        <f t="shared" si="3"/>
        <v>0.053896857875136206</v>
      </c>
      <c r="J14" s="20">
        <f t="shared" si="1"/>
        <v>-0.00030557421087973324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'[1]Япония'!C190</f>
        <v>9940.06</v>
      </c>
      <c r="F15" s="19">
        <f>'[1]Япония'!C185</f>
        <v>10080.12</v>
      </c>
      <c r="G15" s="20">
        <f t="shared" si="0"/>
        <v>0.014090458206489798</v>
      </c>
      <c r="H15" s="20">
        <f t="shared" si="2"/>
        <v>0.06575683693903067</v>
      </c>
      <c r="I15" s="20">
        <f t="shared" si="3"/>
        <v>0.20139065476487317</v>
      </c>
      <c r="J15" s="20">
        <f t="shared" si="1"/>
        <v>-0.043722606963286115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'[1]азия-индексы'!S94*1</f>
        <v>7535.5199999999995</v>
      </c>
      <c r="F17" s="19">
        <f>'[1]азия-индексы'!K94*1</f>
        <v>7636.57</v>
      </c>
      <c r="G17" s="20">
        <f aca="true" t="shared" si="4" ref="G17:G22">IF(ISERROR(F17/E17-1),"н/д",F17/E17-1)</f>
        <v>0.01340982440495142</v>
      </c>
      <c r="H17" s="20">
        <f aca="true" t="shared" si="5" ref="H17:H22">IF(ISERROR(F17/D17-1),"н/д",F17/D17-1)</f>
        <v>0.00482374133377883</v>
      </c>
      <c r="I17" s="20">
        <f aca="true" t="shared" si="6" ref="I17:I22">IF(ISERROR(F17/C17-1),"н/д",F17/C17-1)</f>
        <v>0.07662863877829529</v>
      </c>
      <c r="J17" s="20">
        <f aca="true" t="shared" si="7" ref="J17:J22">IF(ISERROR(F17/B17-1),"н/д",F17/B17-1)</f>
        <v>-0.13397936039918357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399.71</v>
      </c>
      <c r="F18" s="19">
        <f>'[1]азия-индексы'!K106*1</f>
        <v>401.34</v>
      </c>
      <c r="G18" s="20">
        <f t="shared" si="4"/>
        <v>0.004077956518475867</v>
      </c>
      <c r="H18" s="20">
        <f t="shared" si="5"/>
        <v>0.05819073483270487</v>
      </c>
      <c r="I18" s="20">
        <f>IF(ISERROR(F18/C18-1),"н/д",F18/C18-1)</f>
        <v>0.18277731934457142</v>
      </c>
      <c r="J18" s="20">
        <f t="shared" si="7"/>
        <v>-0.16561330561330567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'[1]Индия'!C190</f>
        <v>19242</v>
      </c>
      <c r="F19" s="19">
        <f>'[1]Индия'!C185</f>
        <v>19255.09</v>
      </c>
      <c r="G19" s="20">
        <f t="shared" si="4"/>
        <v>0.00068028271489462</v>
      </c>
      <c r="H19" s="20">
        <f t="shared" si="5"/>
        <v>-0.0011923958951278735</v>
      </c>
      <c r="I19" s="20">
        <f t="shared" si="6"/>
        <v>0.21754226442200686</v>
      </c>
      <c r="J19" s="20">
        <f t="shared" si="7"/>
        <v>0.005154951311158618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4254.81</v>
      </c>
      <c r="F20" s="19">
        <f>'[1]азия-индексы'!K170*1</f>
        <v>4250.21</v>
      </c>
      <c r="G20" s="20">
        <f t="shared" si="4"/>
        <v>-0.0010811293571276748</v>
      </c>
      <c r="H20" s="20">
        <f t="shared" si="5"/>
        <v>-0.006005767220391589</v>
      </c>
      <c r="I20" s="20">
        <f t="shared" si="6"/>
        <v>0.09286024679422078</v>
      </c>
      <c r="J20" s="20">
        <f>IF(ISERROR(F20/B20-1),"н/д",F20/B20-1)</f>
        <v>0.2216757688991089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2159.05</v>
      </c>
      <c r="F21" s="19">
        <f>'[1]азия-индексы'!K141*1</f>
        <v>2213.61</v>
      </c>
      <c r="G21" s="20">
        <f t="shared" si="4"/>
        <v>0.0252703735439197</v>
      </c>
      <c r="H21" s="20">
        <f t="shared" si="5"/>
        <v>0.1295254034912261</v>
      </c>
      <c r="I21" s="20">
        <f t="shared" si="6"/>
        <v>0.006126910682550557</v>
      </c>
      <c r="J21" s="20">
        <f t="shared" si="7"/>
        <v>-0.21169896694428247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'[1]Бразилия'!C190</f>
        <v>61276.12</v>
      </c>
      <c r="F22" s="19">
        <f>'[1]Бразилия'!C185</f>
        <v>61007.03</v>
      </c>
      <c r="G22" s="20">
        <f t="shared" si="4"/>
        <v>-0.004391433400156575</v>
      </c>
      <c r="H22" s="20">
        <f t="shared" si="5"/>
        <v>0.061461268870736996</v>
      </c>
      <c r="I22" s="20">
        <f t="shared" si="6"/>
        <v>0.041069023966913365</v>
      </c>
      <c r="J22" s="20">
        <f t="shared" si="7"/>
        <v>-0.13004983527038927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Brent'!C190</f>
        <v>108.97</v>
      </c>
      <c r="F24" s="29">
        <f>'[1]нефть Brent'!C185</f>
        <v>108.8</v>
      </c>
      <c r="G24" s="20">
        <f>IF(ISERROR(F24/E24-1),"н/д",F24/E24-1)</f>
        <v>-0.0015600624024960652</v>
      </c>
      <c r="H24" s="20">
        <f aca="true" t="shared" si="8" ref="H24:H33">IF(ISERROR(F24/D24-1),"н/д",F24/D24-1)</f>
        <v>-0.013466902177264095</v>
      </c>
      <c r="I24" s="20">
        <f aca="true" t="shared" si="9" ref="I24:I33">IF(ISERROR(F24/C24-1),"н/д",F24/C24-1)</f>
        <v>-0.03245887060915964</v>
      </c>
      <c r="J24" s="20">
        <f>IF(ISERROR(F24/B24-1),"н/д",F24/B24-1)</f>
        <v>0.13688610240334365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88.66</v>
      </c>
      <c r="F25" s="29">
        <f>'[1]сырье'!M83*1</f>
        <v>88.61</v>
      </c>
      <c r="G25" s="20">
        <f aca="true" t="shared" si="10" ref="G25:G33">IF(ISERROR(F25/E25-1),"н/д",F25/E25-1)</f>
        <v>-0.0005639521768553424</v>
      </c>
      <c r="H25" s="20">
        <f t="shared" si="8"/>
        <v>-0.00213963963963959</v>
      </c>
      <c r="I25" s="20">
        <f t="shared" si="9"/>
        <v>-0.12535781265422952</v>
      </c>
      <c r="J25" s="20">
        <f aca="true" t="shared" si="11" ref="J25:J31">IF(ISERROR(F25/B25-1),"н/д",F25/B25-1)</f>
        <v>-0.007170868347338932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'[1]Золото'!C190</f>
        <v>1660.1</v>
      </c>
      <c r="F26" s="19">
        <f>'[1]Золото'!C185</f>
        <v>1659</v>
      </c>
      <c r="G26" s="20">
        <f t="shared" si="10"/>
        <v>-0.0006626106861031822</v>
      </c>
      <c r="H26" s="20">
        <f t="shared" si="8"/>
        <v>-0.0362215702791413</v>
      </c>
      <c r="I26" s="20">
        <f t="shared" si="9"/>
        <v>0.03165076392494237</v>
      </c>
      <c r="J26" s="20">
        <f t="shared" si="11"/>
        <v>0.2073357106469691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'[1]Медь'!C190</f>
        <v>7863.93</v>
      </c>
      <c r="F27" s="19">
        <f>'[1]Медь'!C185</f>
        <v>7830.86</v>
      </c>
      <c r="G27" s="20">
        <f t="shared" si="10"/>
        <v>-0.004205276496611843</v>
      </c>
      <c r="H27" s="20">
        <f t="shared" si="8"/>
        <v>-0.02659478595516873</v>
      </c>
      <c r="I27" s="20">
        <f t="shared" si="9"/>
        <v>0.03981801713647548</v>
      </c>
      <c r="J27" s="20">
        <f t="shared" si="11"/>
        <v>-0.16707156228727027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'[1]Никель'!C190</f>
        <v>17350</v>
      </c>
      <c r="F28" s="19">
        <f>'[1]Никель'!C185</f>
        <v>17315</v>
      </c>
      <c r="G28" s="20">
        <f t="shared" si="10"/>
        <v>-0.002017291066282456</v>
      </c>
      <c r="H28" s="20">
        <f t="shared" si="8"/>
        <v>-0.017086739327883738</v>
      </c>
      <c r="I28" s="20">
        <f t="shared" si="9"/>
        <v>-0.09345872318158033</v>
      </c>
      <c r="J28" s="20">
        <f t="shared" si="11"/>
        <v>-0.27476439790575913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'[1]Алюминий'!C190</f>
        <v>2083</v>
      </c>
      <c r="F29" s="19">
        <f>'[1]Алюминий'!C185</f>
        <v>2078.75</v>
      </c>
      <c r="G29" s="20">
        <f t="shared" si="10"/>
        <v>-0.0020403264522323994</v>
      </c>
      <c r="H29" s="20">
        <f t="shared" si="8"/>
        <v>-0.0019061611738494522</v>
      </c>
      <c r="I29" s="20">
        <f t="shared" si="9"/>
        <v>-0.013877049952874532</v>
      </c>
      <c r="J29" s="20">
        <f t="shared" si="11"/>
        <v>-0.16448954983922826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f>'[1]сырье'!P102</f>
        <v>76.18</v>
      </c>
      <c r="F30" s="19" t="str">
        <f>'[1]сырье'!M102</f>
        <v>76,40</v>
      </c>
      <c r="G30" s="20">
        <f t="shared" si="10"/>
        <v>0.0028878970858492448</v>
      </c>
      <c r="H30" s="20">
        <f t="shared" si="8"/>
        <v>0.08568992468381409</v>
      </c>
      <c r="I30" s="20">
        <f t="shared" si="9"/>
        <v>-0.207797594359187</v>
      </c>
      <c r="J30" s="20">
        <f t="shared" si="11"/>
        <v>-0.4666666666666667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'[1]Сахар'!C190</f>
        <v>19.25</v>
      </c>
      <c r="F31" s="19">
        <f>'[1]Сахар'!C185</f>
        <v>16.27</v>
      </c>
      <c r="G31" s="20">
        <f t="shared" si="10"/>
        <v>-0.15480519480519483</v>
      </c>
      <c r="H31" s="20">
        <f t="shared" si="8"/>
        <v>-0.13915343915343914</v>
      </c>
      <c r="I31" s="20">
        <f t="shared" si="9"/>
        <v>-0.3014169171318162</v>
      </c>
      <c r="J31" s="20">
        <f t="shared" si="11"/>
        <v>-0.4873976055450535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f>'[1]сырье'!P99</f>
        <v>702</v>
      </c>
      <c r="F32" s="19">
        <f>'[1]сырье'!M99*1</f>
        <v>704.25</v>
      </c>
      <c r="G32" s="20">
        <f t="shared" si="10"/>
        <v>0.0032051282051281937</v>
      </c>
      <c r="H32" s="20">
        <f t="shared" si="8"/>
        <v>-0.05880387570999002</v>
      </c>
      <c r="I32" s="20">
        <f t="shared" si="9"/>
        <v>0.0801380368098159</v>
      </c>
      <c r="J32" s="20">
        <f>IF(ISERROR(F32/B32-1),"н/д",F32/B32-1)</f>
        <v>0.1602141680395388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'[1]Пшеница'!C190</f>
        <v>792</v>
      </c>
      <c r="F33" s="19">
        <f>'[1]Пшеница'!C185</f>
        <v>793.6</v>
      </c>
      <c r="G33" s="20">
        <f t="shared" si="10"/>
        <v>0.002020202020202033</v>
      </c>
      <c r="H33" s="20">
        <f t="shared" si="8"/>
        <v>-0.0892219354745416</v>
      </c>
      <c r="I33" s="20">
        <f t="shared" si="9"/>
        <v>0.13696275071633246</v>
      </c>
      <c r="J33" s="20">
        <f>IF(ISERROR(F33/B33-1),"н/д",F33/B33-1)</f>
        <v>0.03704404609710554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41267</v>
      </c>
      <c r="F35" s="33">
        <f>I1</f>
        <v>41268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833.4</v>
      </c>
      <c r="F37" s="19">
        <f>'[1]ост. ср-тв на кс'!U5</f>
        <v>1043.3</v>
      </c>
      <c r="G37" s="20">
        <f t="shared" si="12"/>
        <v>0.251859851211903</v>
      </c>
      <c r="H37" s="20">
        <f aca="true" t="shared" si="13" ref="H37:H42">IF(ISERROR(F37/D37-1),"н/д",F37/D37-1)</f>
        <v>0.26506608463683756</v>
      </c>
      <c r="I37" s="20">
        <f aca="true" t="shared" si="14" ref="I37:I42">IF(ISERROR(F37/C37-1),"н/д",F37/C37-1)</f>
        <v>0.06307316079070713</v>
      </c>
      <c r="J37" s="20">
        <f aca="true" t="shared" si="15" ref="J37:J42">IF(ISERROR(F37/B37-1),"н/д",F37/B37-1)</f>
        <v>0.07136989114807979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593</v>
      </c>
      <c r="F38" s="19">
        <f>'[1]ост. ср-тв на кс'!W5</f>
        <v>777.5</v>
      </c>
      <c r="G38" s="20">
        <f t="shared" si="12"/>
        <v>0.3111298482293423</v>
      </c>
      <c r="H38" s="20">
        <f t="shared" si="13"/>
        <v>0.2646389069616135</v>
      </c>
      <c r="I38" s="20">
        <f t="shared" si="14"/>
        <v>0.05710401087695449</v>
      </c>
      <c r="J38" s="20">
        <f t="shared" si="15"/>
        <v>0.21731642398622197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</v>
      </c>
      <c r="F39" s="28">
        <f>'[1]mibid-mibor'!D8</f>
        <v>6.8</v>
      </c>
      <c r="G39" s="20">
        <f t="shared" si="12"/>
        <v>0</v>
      </c>
      <c r="H39" s="20">
        <f t="shared" si="13"/>
        <v>0.002949852507374562</v>
      </c>
      <c r="I39" s="20">
        <f t="shared" si="14"/>
        <v>0.07086614173228356</v>
      </c>
      <c r="J39" s="20">
        <f t="shared" si="15"/>
        <v>-0.02857142857142858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7.61</v>
      </c>
      <c r="F40" s="28">
        <f>'[1]mibid-mibor'!F8</f>
        <v>7.61</v>
      </c>
      <c r="G40" s="20">
        <f t="shared" si="12"/>
        <v>0</v>
      </c>
      <c r="H40" s="20">
        <f t="shared" si="13"/>
        <v>0.003957783641161061</v>
      </c>
      <c r="I40" s="20">
        <f t="shared" si="14"/>
        <v>0.02976995940460081</v>
      </c>
      <c r="J40" s="20">
        <f t="shared" si="15"/>
        <v>0.6436285097192225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30.7194</v>
      </c>
      <c r="F41" s="28">
        <f>'[1]МакроDelay'!Q7</f>
        <v>30.8046</v>
      </c>
      <c r="G41" s="20">
        <f>IF(ISERROR(F41/E41-1),"н/д",F41/E41-1)</f>
        <v>0.002773491669759265</v>
      </c>
      <c r="H41" s="20">
        <f>IF(ISERROR(F41/D41-1),"н/д",F41/D41-1)</f>
        <v>-0.0002077180227840758</v>
      </c>
      <c r="I41" s="20">
        <f t="shared" si="14"/>
        <v>-0.04322098660617657</v>
      </c>
      <c r="J41" s="20">
        <f t="shared" si="15"/>
        <v>0.00275390625000016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40.5619</v>
      </c>
      <c r="F42" s="28">
        <f>'[1]МакроDelay'!Q9</f>
        <v>40.6251</v>
      </c>
      <c r="G42" s="20">
        <f t="shared" si="12"/>
        <v>0.0015581124158385862</v>
      </c>
      <c r="H42" s="20">
        <f t="shared" si="13"/>
        <v>0.013703996666325713</v>
      </c>
      <c r="I42" s="20">
        <f t="shared" si="14"/>
        <v>-0.025105643623141605</v>
      </c>
      <c r="J42" s="20">
        <f t="shared" si="15"/>
        <v>0.02098768534807749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41243</v>
      </c>
      <c r="E43" s="38">
        <f>'[1]ЗВР-cbr'!D4</f>
        <v>41250</v>
      </c>
      <c r="F43" s="38">
        <f>'[1]ЗВР-cbr'!D3</f>
        <v>41257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527,3</v>
      </c>
      <c r="F44" s="19" t="str">
        <f>'[1]ЗВР-cbr'!L3</f>
        <v>528,8</v>
      </c>
      <c r="G44" s="20">
        <f>IF(ISERROR(F44/E44-1),"н/д",F44/E44-1)</f>
        <v>0.0028446804475630305</v>
      </c>
      <c r="H44" s="20"/>
      <c r="I44" s="20">
        <f>IF(ISERROR(F44/C44-1),"н/д",F44/C44-1)</f>
        <v>0.06184738955823277</v>
      </c>
      <c r="J44" s="20">
        <f>IF(ISERROR(F44/B44-1),"н/д",F44/B44-1)</f>
        <v>0.20813342472012786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41253</v>
      </c>
      <c r="F45" s="38">
        <v>41260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6.2</v>
      </c>
      <c r="F46" s="42">
        <v>6.3</v>
      </c>
      <c r="G46" s="20">
        <f>IF(ISERROR(F46-E46),"н/д",F46-E46)/100</f>
        <v>0.0009999999999999966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5.2</v>
      </c>
      <c r="F66" s="19">
        <v>5.3</v>
      </c>
      <c r="G66" s="20">
        <f>IF(ISERROR(F66/E66-1),"н/д",F66/E66-1)</f>
        <v>0.019230769230769162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2012-12-25T09:15:50Z</dcterms:created>
  <dcterms:modified xsi:type="dcterms:W3CDTF">2012-12-25T09:16:35Z</dcterms:modified>
  <cp:category/>
  <cp:version/>
  <cp:contentType/>
  <cp:contentStatus/>
</cp:coreProperties>
</file>