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<sst xmlns="http://schemas.openxmlformats.org/spreadsheetml/2006/main" count="95" uniqueCount="79">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</sst>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7648,41</v>
          </cell>
          <cell r="S94">
            <v>7634.19</v>
          </cell>
        </row>
        <row r="106">
          <cell r="K106" t="str">
            <v>409,97</v>
          </cell>
          <cell r="S106">
            <v>406.1</v>
          </cell>
        </row>
        <row r="141">
          <cell r="K141" t="str">
            <v>2205,90</v>
          </cell>
          <cell r="S141">
            <v>2219.14</v>
          </cell>
        </row>
        <row r="170">
          <cell r="K170" t="str">
            <v>4272,49</v>
          </cell>
          <cell r="S170">
            <v>4279.86</v>
          </cell>
        </row>
      </sheetData>
      <sheetData sheetId="2">
        <row r="34">
          <cell r="I34" t="str">
            <v>7642,82</v>
          </cell>
          <cell r="L34">
            <v>7636.23</v>
          </cell>
        </row>
        <row r="111">
          <cell r="I111" t="str">
            <v>5950,35</v>
          </cell>
          <cell r="L111">
            <v>5954.13</v>
          </cell>
        </row>
        <row r="168">
          <cell r="I168" t="str">
            <v>3666,50</v>
          </cell>
          <cell r="L168">
            <v>3652.3</v>
          </cell>
        </row>
      </sheetData>
      <sheetData sheetId="3">
        <row r="3">
          <cell r="D3">
            <v>41257</v>
          </cell>
          <cell r="L3" t="str">
            <v>528,8</v>
          </cell>
        </row>
        <row r="4">
          <cell r="D4">
            <v>41250</v>
          </cell>
          <cell r="L4" t="str">
            <v>527,3</v>
          </cell>
        </row>
        <row r="5">
          <cell r="D5">
            <v>41243</v>
          </cell>
          <cell r="L5" t="str">
            <v>528,2</v>
          </cell>
        </row>
      </sheetData>
      <sheetData sheetId="4">
        <row r="8">
          <cell r="C8">
            <v>6.76</v>
          </cell>
          <cell r="D8">
            <v>6.76</v>
          </cell>
          <cell r="E8">
            <v>7.54</v>
          </cell>
          <cell r="F8">
            <v>7.54</v>
          </cell>
        </row>
      </sheetData>
      <sheetData sheetId="5">
        <row r="7">
          <cell r="L7">
            <v>30.5926</v>
          </cell>
          <cell r="Q7">
            <v>30.615</v>
          </cell>
        </row>
        <row r="9">
          <cell r="L9">
            <v>40.3333</v>
          </cell>
          <cell r="Q9">
            <v>40.3659</v>
          </cell>
        </row>
      </sheetData>
      <sheetData sheetId="6">
        <row r="83">
          <cell r="M83" t="str">
            <v>91,09</v>
          </cell>
          <cell r="P83">
            <v>90.97</v>
          </cell>
        </row>
        <row r="99">
          <cell r="M99" t="str">
            <v>694,25</v>
          </cell>
          <cell r="P99">
            <v>693.25</v>
          </cell>
        </row>
        <row r="102">
          <cell r="M102" t="str">
            <v>76,89</v>
          </cell>
          <cell r="P102">
            <v>77.06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998.8</v>
          </cell>
          <cell r="V5">
            <v>947.7</v>
          </cell>
          <cell r="W5">
            <v>663.5</v>
          </cell>
          <cell r="X5">
            <v>634</v>
          </cell>
        </row>
      </sheetData>
      <sheetData sheetId="12">
        <row r="186">
          <cell r="C186">
            <v>110.9396</v>
          </cell>
        </row>
        <row r="191">
          <cell r="C191">
            <v>111.07</v>
          </cell>
        </row>
      </sheetData>
      <sheetData sheetId="13">
        <row r="186">
          <cell r="C186">
            <v>1658.69</v>
          </cell>
        </row>
        <row r="191">
          <cell r="C191">
            <v>1660.7</v>
          </cell>
        </row>
      </sheetData>
      <sheetData sheetId="14">
        <row r="186">
          <cell r="C186">
            <v>7956.69</v>
          </cell>
        </row>
        <row r="191">
          <cell r="C191">
            <v>7931.17</v>
          </cell>
        </row>
      </sheetData>
      <sheetData sheetId="15">
        <row r="186">
          <cell r="C186">
            <v>17460</v>
          </cell>
        </row>
        <row r="191">
          <cell r="C191">
            <v>17305</v>
          </cell>
        </row>
      </sheetData>
      <sheetData sheetId="16">
        <row r="186">
          <cell r="C186">
            <v>2099.25</v>
          </cell>
        </row>
        <row r="191">
          <cell r="C191">
            <v>2075</v>
          </cell>
        </row>
      </sheetData>
      <sheetData sheetId="17">
        <row r="186">
          <cell r="C186">
            <v>18.1</v>
          </cell>
        </row>
        <row r="191">
          <cell r="C191">
            <v>19.02</v>
          </cell>
        </row>
      </sheetData>
      <sheetData sheetId="18">
        <row r="186">
          <cell r="C186">
            <v>777</v>
          </cell>
        </row>
        <row r="191">
          <cell r="C191">
            <v>774.4</v>
          </cell>
        </row>
      </sheetData>
      <sheetData sheetId="19">
        <row r="186">
          <cell r="C186">
            <v>19406.0706</v>
          </cell>
        </row>
        <row r="191">
          <cell r="C191">
            <v>19417.46</v>
          </cell>
        </row>
      </sheetData>
      <sheetData sheetId="20">
        <row r="186">
          <cell r="C186">
            <v>60959.79</v>
          </cell>
        </row>
        <row r="191">
          <cell r="C191">
            <v>61007.03</v>
          </cell>
        </row>
      </sheetData>
      <sheetData sheetId="21">
        <row r="186">
          <cell r="C186">
            <v>10322.98</v>
          </cell>
        </row>
        <row r="191">
          <cell r="C191">
            <v>10230.36</v>
          </cell>
        </row>
      </sheetData>
      <sheetData sheetId="22">
        <row r="186">
          <cell r="C186">
            <v>1419.83</v>
          </cell>
        </row>
        <row r="191">
          <cell r="C191">
            <v>1426.66</v>
          </cell>
        </row>
      </sheetData>
      <sheetData sheetId="23">
        <row r="186">
          <cell r="C186">
            <v>2990.16</v>
          </cell>
        </row>
        <row r="191">
          <cell r="C191">
            <v>3012.6</v>
          </cell>
        </row>
      </sheetData>
      <sheetData sheetId="24">
        <row r="186">
          <cell r="C186">
            <v>13114.59</v>
          </cell>
        </row>
        <row r="191">
          <cell r="C191">
            <v>13139.08</v>
          </cell>
        </row>
      </sheetData>
      <sheetData sheetId="25">
        <row r="186">
          <cell r="C186">
            <v>1482.33</v>
          </cell>
        </row>
        <row r="191">
          <cell r="C191">
            <v>1478.61</v>
          </cell>
        </row>
      </sheetData>
      <sheetData sheetId="26">
        <row r="186">
          <cell r="C186">
            <v>1532.35</v>
          </cell>
        </row>
        <row r="191">
          <cell r="C191">
            <v>1526.34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3" sqref="F6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41270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41269</v>
      </c>
      <c r="F4" s="14">
        <f>I1</f>
        <v>41270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'[1]РТС'!C191</f>
        <v>1526.34</v>
      </c>
      <c r="F6" s="19">
        <f>'[1]РТС'!C186</f>
        <v>1532.35</v>
      </c>
      <c r="G6" s="20">
        <f>IF(ISERROR(F6/E6-1),"н/д",F6/E6-1)</f>
        <v>0.003937523749623306</v>
      </c>
      <c r="H6" s="20">
        <f>IF(ISERROR(F6/D6-1),"н/д",F6/D6-1)</f>
        <v>0.06757189833909272</v>
      </c>
      <c r="I6" s="20">
        <f>IF(ISERROR(F6/C6-1),"н/д",F6/C6-1)</f>
        <v>0.07142869758550474</v>
      </c>
      <c r="J6" s="20">
        <f>IF(ISERROR(F6/B6-1),"н/д",F6/B6-1)</f>
        <v>-0.13426553672316388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'[1]ММВБ'!C191</f>
        <v>1478.61</v>
      </c>
      <c r="F7" s="19">
        <f>'[1]ММВБ'!C186</f>
        <v>1482.33</v>
      </c>
      <c r="G7" s="20">
        <f>IF(ISERROR(F7/E7-1),"н/д",F7/E7-1)</f>
        <v>0.0025158763974273413</v>
      </c>
      <c r="H7" s="20">
        <f>IF(ISERROR(F7/D7-1),"н/д",F7/D7-1)</f>
        <v>0.05362181833689905</v>
      </c>
      <c r="I7" s="20">
        <f>IF(ISERROR(F7/C7-1),"н/д",F7/C7-1)</f>
        <v>0.023456056981266293</v>
      </c>
      <c r="J7" s="20">
        <f>IF(ISERROR(F7/B7-1),"н/д",F7/B7-1)</f>
        <v>-0.11131294964028782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(США)'!C191</f>
        <v>13139.08</v>
      </c>
      <c r="F9" s="19">
        <f>'[1]DJIA (США)'!C186</f>
        <v>13114.59</v>
      </c>
      <c r="G9" s="20">
        <f aca="true" t="shared" si="0" ref="G9:G15">IF(ISERROR(F9/E9-1),"н/д",F9/E9-1)</f>
        <v>-0.0018639052353741636</v>
      </c>
      <c r="H9" s="20">
        <f>IF(ISERROR(F9/D9-1),"н/д",F9/D9-1)</f>
        <v>0.006833476896997981</v>
      </c>
      <c r="I9" s="20">
        <f>IF(ISERROR(F9/C9-1),"н/д",F9/C9-1)</f>
        <v>0.06105645049621988</v>
      </c>
      <c r="J9" s="20">
        <f aca="true" t="shared" si="1" ref="J9:J15">IF(ISERROR(F9/B9-1),"н/д",F9/B9-1)</f>
        <v>0.12330535331905779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(США)'!C191</f>
        <v>3012.6</v>
      </c>
      <c r="F10" s="19">
        <f>'[1]NASDAQ Composite (США)'!C186</f>
        <v>2990.16</v>
      </c>
      <c r="G10" s="20">
        <f t="shared" si="0"/>
        <v>-0.0074487153953396446</v>
      </c>
      <c r="H10" s="20">
        <f aca="true" t="shared" si="2" ref="H10:H15">IF(ISERROR(F10/D10-1),"н/д",F10/D10-1)</f>
        <v>-0.006670564473264529</v>
      </c>
      <c r="I10" s="20">
        <f aca="true" t="shared" si="3" ref="I10:I15">IF(ISERROR(F10/C10-1),"н/д",F10/C10-1)</f>
        <v>0.11814842215380938</v>
      </c>
      <c r="J10" s="20">
        <f t="shared" si="1"/>
        <v>0.10623751387347391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(США)'!C191</f>
        <v>1426.66</v>
      </c>
      <c r="F11" s="19">
        <f>'[1]S&amp;P500 (США)'!C186</f>
        <v>1419.83</v>
      </c>
      <c r="G11" s="20">
        <f t="shared" si="0"/>
        <v>-0.004787405548624113</v>
      </c>
      <c r="H11" s="20">
        <f>IF(ISERROR(F11/D11-1),"н/д",F11/D11-1)</f>
        <v>0.0025773559858208728</v>
      </c>
      <c r="I11" s="20">
        <f t="shared" si="3"/>
        <v>0.1111414193800262</v>
      </c>
      <c r="J11" s="20">
        <f t="shared" si="1"/>
        <v>0.11621855345911936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3652.3</v>
      </c>
      <c r="F12" s="19">
        <f>'[1]евр-индексы'!I168*1</f>
        <v>3666.5</v>
      </c>
      <c r="G12" s="20">
        <f t="shared" si="0"/>
        <v>0.003887961010869745</v>
      </c>
      <c r="H12" s="20">
        <f t="shared" si="2"/>
        <v>0.02638105848958361</v>
      </c>
      <c r="I12" s="20">
        <f t="shared" si="3"/>
        <v>0.16865772496621356</v>
      </c>
      <c r="J12" s="20">
        <f t="shared" si="1"/>
        <v>-0.03563913729615986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7636.23</v>
      </c>
      <c r="F13" s="19">
        <f>'[1]евр-индексы'!I34*1</f>
        <v>7642.82</v>
      </c>
      <c r="G13" s="20">
        <f t="shared" si="0"/>
        <v>0.0008629912928237449</v>
      </c>
      <c r="H13" s="20">
        <f t="shared" si="2"/>
        <v>0.028044221873390063</v>
      </c>
      <c r="I13" s="20">
        <f t="shared" si="3"/>
        <v>0.2616244519571076</v>
      </c>
      <c r="J13" s="20">
        <f t="shared" si="1"/>
        <v>0.08102121640735493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5954.13</v>
      </c>
      <c r="F14" s="19">
        <f>'[1]евр-индексы'!I111*1</f>
        <v>5950.35</v>
      </c>
      <c r="G14" s="20">
        <f t="shared" si="0"/>
        <v>-0.0006348534546608553</v>
      </c>
      <c r="H14" s="20">
        <f t="shared" si="2"/>
        <v>0.01090352470282041</v>
      </c>
      <c r="I14" s="20">
        <f t="shared" si="3"/>
        <v>0.05321894337378397</v>
      </c>
      <c r="J14" s="20">
        <f t="shared" si="1"/>
        <v>-0.0009486232370717884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'[1]Япония'!C191</f>
        <v>10230.36</v>
      </c>
      <c r="F15" s="19">
        <f>'[1]Япония'!C186</f>
        <v>10322.98</v>
      </c>
      <c r="G15" s="20">
        <f t="shared" si="0"/>
        <v>0.009053444844560499</v>
      </c>
      <c r="H15" s="20">
        <f t="shared" si="2"/>
        <v>0.09143408139832387</v>
      </c>
      <c r="I15" s="20">
        <f t="shared" si="3"/>
        <v>0.23033572034109606</v>
      </c>
      <c r="J15" s="20">
        <f t="shared" si="1"/>
        <v>-0.020683047149226863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'[1]азия-индексы'!S94*1</f>
        <v>7634.19</v>
      </c>
      <c r="F17" s="19">
        <f>'[1]азия-индексы'!K94*1</f>
        <v>7648.41</v>
      </c>
      <c r="G17" s="20">
        <f aca="true" t="shared" si="4" ref="G17:G22">IF(ISERROR(F17/E17-1),"н/д",F17/E17-1)</f>
        <v>0.0018626730537227854</v>
      </c>
      <c r="H17" s="20">
        <f aca="true" t="shared" si="5" ref="H17:H22">IF(ISERROR(F17/D17-1),"н/д",F17/D17-1)</f>
        <v>0.006381654519592939</v>
      </c>
      <c r="I17" s="20">
        <f aca="true" t="shared" si="6" ref="I17:I22">IF(ISERROR(F17/C17-1),"н/д",F17/C17-1)</f>
        <v>0.078297880739429</v>
      </c>
      <c r="J17" s="20">
        <f aca="true" t="shared" si="7" ref="J17:J22">IF(ISERROR(F17/B17-1),"н/д",F17/B17-1)</f>
        <v>-0.1326366523021093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406.1</v>
      </c>
      <c r="F18" s="19">
        <f>'[1]азия-индексы'!K106*1</f>
        <v>409.97</v>
      </c>
      <c r="G18" s="20">
        <f t="shared" si="4"/>
        <v>0.009529672494459573</v>
      </c>
      <c r="H18" s="20">
        <f t="shared" si="5"/>
        <v>0.08094497323806271</v>
      </c>
      <c r="I18" s="20">
        <f>IF(ISERROR(F18/C18-1),"н/д",F18/C18-1)</f>
        <v>0.2082105387245079</v>
      </c>
      <c r="J18" s="20">
        <f t="shared" si="7"/>
        <v>-0.14767151767151765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'[1]Индия'!C191</f>
        <v>19417.46</v>
      </c>
      <c r="F19" s="19">
        <f>'[1]Индия'!C186</f>
        <v>19406.0706</v>
      </c>
      <c r="G19" s="20">
        <f t="shared" si="4"/>
        <v>-0.0005865545751092549</v>
      </c>
      <c r="H19" s="20">
        <f t="shared" si="5"/>
        <v>0.006639329189112919</v>
      </c>
      <c r="I19" s="20">
        <f t="shared" si="6"/>
        <v>0.22708910432811957</v>
      </c>
      <c r="J19" s="20">
        <f t="shared" si="7"/>
        <v>0.01303644641930557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4279.86</v>
      </c>
      <c r="F20" s="19">
        <f>'[1]азия-индексы'!K170*1</f>
        <v>4272.49</v>
      </c>
      <c r="G20" s="20">
        <f t="shared" si="4"/>
        <v>-0.001722018944544934</v>
      </c>
      <c r="H20" s="20">
        <f t="shared" si="5"/>
        <v>-0.0007951560961578785</v>
      </c>
      <c r="I20" s="20">
        <f t="shared" si="6"/>
        <v>0.09858912284942156</v>
      </c>
      <c r="J20" s="20">
        <f>IF(ISERROR(F20/B20-1),"н/д",F20/B20-1)</f>
        <v>0.2280799080195457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2219.14</v>
      </c>
      <c r="F21" s="19">
        <f>'[1]азия-индексы'!K141*1</f>
        <v>2205.9</v>
      </c>
      <c r="G21" s="20">
        <f t="shared" si="4"/>
        <v>-0.005966275223735273</v>
      </c>
      <c r="H21" s="20">
        <f t="shared" si="5"/>
        <v>0.1255912683631244</v>
      </c>
      <c r="I21" s="20">
        <f t="shared" si="6"/>
        <v>0.0026225723025457004</v>
      </c>
      <c r="J21" s="20">
        <f t="shared" si="7"/>
        <v>-0.21444461814971605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'[1]Бразилия'!C191</f>
        <v>61007.03</v>
      </c>
      <c r="F22" s="19">
        <f>'[1]Бразилия'!C186</f>
        <v>60959.79</v>
      </c>
      <c r="G22" s="20">
        <f t="shared" si="4"/>
        <v>-0.0007743369903435715</v>
      </c>
      <c r="H22" s="20">
        <f t="shared" si="5"/>
        <v>0.060639340146433574</v>
      </c>
      <c r="I22" s="20">
        <f t="shared" si="6"/>
        <v>0.04026288571215497</v>
      </c>
      <c r="J22" s="20">
        <f t="shared" si="7"/>
        <v>-0.13072346986269479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Brent'!C191</f>
        <v>111.07</v>
      </c>
      <c r="F24" s="29">
        <f>'[1]нефть Brent'!C186</f>
        <v>110.9396</v>
      </c>
      <c r="G24" s="20">
        <f>IF(ISERROR(F24/E24-1),"н/д",F24/E24-1)</f>
        <v>-0.0011740343927252317</v>
      </c>
      <c r="H24" s="20">
        <f aca="true" t="shared" si="8" ref="H24:H33">IF(ISERROR(F24/D24-1),"н/д",F24/D24-1)</f>
        <v>0.005933706426610286</v>
      </c>
      <c r="I24" s="20">
        <f aca="true" t="shared" si="9" ref="I24:I33">IF(ISERROR(F24/C24-1),"н/д",F24/C24-1)</f>
        <v>-0.013431747443308217</v>
      </c>
      <c r="J24" s="20">
        <f>IF(ISERROR(F24/B24-1),"н/д",F24/B24-1)</f>
        <v>0.15924346917450372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90.97</v>
      </c>
      <c r="F25" s="29">
        <f>'[1]сырье'!M83*1</f>
        <v>91.09</v>
      </c>
      <c r="G25" s="20">
        <f aca="true" t="shared" si="10" ref="G25:G33">IF(ISERROR(F25/E25-1),"н/д",F25/E25-1)</f>
        <v>0.001319116192151304</v>
      </c>
      <c r="H25" s="20">
        <f t="shared" si="8"/>
        <v>0.025788288288288275</v>
      </c>
      <c r="I25" s="20">
        <f t="shared" si="9"/>
        <v>-0.10087849175797048</v>
      </c>
      <c r="J25" s="20">
        <f aca="true" t="shared" si="11" ref="J25:J31">IF(ISERROR(F25/B25-1),"н/д",F25/B25-1)</f>
        <v>0.0206162464985995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'[1]Золото'!C191</f>
        <v>1660.7</v>
      </c>
      <c r="F26" s="19">
        <f>'[1]Золото'!C186</f>
        <v>1658.69</v>
      </c>
      <c r="G26" s="20">
        <f t="shared" si="10"/>
        <v>-0.0012103329921117068</v>
      </c>
      <c r="H26" s="20">
        <f t="shared" si="8"/>
        <v>-0.036401661486623826</v>
      </c>
      <c r="I26" s="20">
        <f t="shared" si="9"/>
        <v>0.03145799012336514</v>
      </c>
      <c r="J26" s="20">
        <f t="shared" si="11"/>
        <v>0.20711010843461186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'[1]Медь'!C191</f>
        <v>7931.17</v>
      </c>
      <c r="F27" s="19">
        <f>'[1]Медь'!C186</f>
        <v>7956.69</v>
      </c>
      <c r="G27" s="20">
        <f t="shared" si="10"/>
        <v>0.003217684150005562</v>
      </c>
      <c r="H27" s="20">
        <f t="shared" si="8"/>
        <v>-0.010953645890953378</v>
      </c>
      <c r="I27" s="20">
        <f t="shared" si="9"/>
        <v>0.05652630985225415</v>
      </c>
      <c r="J27" s="20">
        <f t="shared" si="11"/>
        <v>-0.15368767018379859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'[1]Никель'!C191</f>
        <v>17305</v>
      </c>
      <c r="F28" s="19">
        <f>'[1]Никель'!C186</f>
        <v>17460</v>
      </c>
      <c r="G28" s="20">
        <f t="shared" si="10"/>
        <v>0.008956948858711344</v>
      </c>
      <c r="H28" s="20">
        <f t="shared" si="8"/>
        <v>-0.008855585831062718</v>
      </c>
      <c r="I28" s="20">
        <f t="shared" si="9"/>
        <v>-0.08586712715855571</v>
      </c>
      <c r="J28" s="20">
        <f t="shared" si="11"/>
        <v>-0.26869109947643977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'[1]Алюминий'!C191</f>
        <v>2075</v>
      </c>
      <c r="F29" s="19">
        <f>'[1]Алюминий'!C186</f>
        <v>2099.25</v>
      </c>
      <c r="G29" s="20">
        <f t="shared" si="10"/>
        <v>0.011686746987951802</v>
      </c>
      <c r="H29" s="20">
        <f t="shared" si="8"/>
        <v>0.00793673657524785</v>
      </c>
      <c r="I29" s="20">
        <f t="shared" si="9"/>
        <v>-0.004152205466540937</v>
      </c>
      <c r="J29" s="20">
        <f t="shared" si="11"/>
        <v>-0.15625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f>'[1]сырье'!P102</f>
        <v>77.06</v>
      </c>
      <c r="F30" s="19" t="str">
        <f>'[1]сырье'!M102</f>
        <v>76,89</v>
      </c>
      <c r="G30" s="20">
        <f t="shared" si="10"/>
        <v>-0.002206073189722324</v>
      </c>
      <c r="H30" s="20">
        <f t="shared" si="8"/>
        <v>0.0926531192269433</v>
      </c>
      <c r="I30" s="20">
        <f t="shared" si="9"/>
        <v>-0.2027167150559933</v>
      </c>
      <c r="J30" s="20">
        <f t="shared" si="11"/>
        <v>-0.46324607329842926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'[1]Сахар'!C191</f>
        <v>19.02</v>
      </c>
      <c r="F31" s="19">
        <f>'[1]Сахар'!C186</f>
        <v>18.1</v>
      </c>
      <c r="G31" s="20">
        <f t="shared" si="10"/>
        <v>-0.04837013669821233</v>
      </c>
      <c r="H31" s="20">
        <f t="shared" si="8"/>
        <v>-0.042328042328042215</v>
      </c>
      <c r="I31" s="20">
        <f t="shared" si="9"/>
        <v>-0.22284242164018886</v>
      </c>
      <c r="J31" s="20">
        <f t="shared" si="11"/>
        <v>-0.42974165091367356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f>'[1]сырье'!P99</f>
        <v>693.25</v>
      </c>
      <c r="F32" s="19">
        <f>'[1]сырье'!M99*1</f>
        <v>694.25</v>
      </c>
      <c r="G32" s="20">
        <f t="shared" si="10"/>
        <v>0.0014424810674360522</v>
      </c>
      <c r="H32" s="20">
        <f t="shared" si="8"/>
        <v>-0.07216839291680588</v>
      </c>
      <c r="I32" s="20">
        <f t="shared" si="9"/>
        <v>0.06480061349693256</v>
      </c>
      <c r="J32" s="20">
        <f>IF(ISERROR(F32/B32-1),"н/д",F32/B32-1)</f>
        <v>0.1437397034596375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'[1]Пшеница'!C191</f>
        <v>774.4</v>
      </c>
      <c r="F33" s="19">
        <f>'[1]Пшеница'!C186</f>
        <v>777</v>
      </c>
      <c r="G33" s="20">
        <f t="shared" si="10"/>
        <v>0.0033574380165288797</v>
      </c>
      <c r="H33" s="20">
        <f t="shared" si="8"/>
        <v>-0.10827298873956503</v>
      </c>
      <c r="I33" s="20">
        <f t="shared" si="9"/>
        <v>0.11318051575931243</v>
      </c>
      <c r="J33" s="20">
        <f>IF(ISERROR(F33/B33-1),"н/д",F33/B33-1)</f>
        <v>0.015351844528038061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41269</v>
      </c>
      <c r="F35" s="33">
        <f>I1</f>
        <v>41270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947.7</v>
      </c>
      <c r="F37" s="19">
        <f>'[1]ост. ср-тв на кс'!U5</f>
        <v>998.8</v>
      </c>
      <c r="G37" s="20">
        <f t="shared" si="12"/>
        <v>0.05392001688297965</v>
      </c>
      <c r="H37" s="20">
        <f aca="true" t="shared" si="13" ref="H37:H42">IF(ISERROR(F37/D37-1),"н/д",F37/D37-1)</f>
        <v>0.21110706923729827</v>
      </c>
      <c r="I37" s="20">
        <f aca="true" t="shared" si="14" ref="I37:I42">IF(ISERROR(F37/C37-1),"н/д",F37/C37-1)</f>
        <v>0.01772977379254126</v>
      </c>
      <c r="J37" s="20">
        <f aca="true" t="shared" si="15" ref="J37:J42">IF(ISERROR(F37/B37-1),"н/д",F37/B37-1)</f>
        <v>0.025672622715136484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634</v>
      </c>
      <c r="F38" s="19">
        <f>'[1]ост. ср-тв на кс'!W5</f>
        <v>663.5</v>
      </c>
      <c r="G38" s="20">
        <f t="shared" si="12"/>
        <v>0.04652996845425861</v>
      </c>
      <c r="H38" s="20">
        <f t="shared" si="13"/>
        <v>0.07921275211450896</v>
      </c>
      <c r="I38" s="20">
        <f t="shared" si="14"/>
        <v>-0.09789259007477902</v>
      </c>
      <c r="J38" s="20">
        <f t="shared" si="15"/>
        <v>0.03882887114451217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6.76</v>
      </c>
      <c r="F39" s="28">
        <f>'[1]mibid-mibor'!D8</f>
        <v>6.76</v>
      </c>
      <c r="G39" s="20">
        <f t="shared" si="12"/>
        <v>0</v>
      </c>
      <c r="H39" s="20">
        <f t="shared" si="13"/>
        <v>-0.002949852507374673</v>
      </c>
      <c r="I39" s="20">
        <f t="shared" si="14"/>
        <v>0.0645669291338582</v>
      </c>
      <c r="J39" s="20">
        <f t="shared" si="15"/>
        <v>-0.034285714285714364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7.54</v>
      </c>
      <c r="F40" s="28">
        <f>'[1]mibid-mibor'!F8</f>
        <v>7.54</v>
      </c>
      <c r="G40" s="20">
        <f t="shared" si="12"/>
        <v>0</v>
      </c>
      <c r="H40" s="20">
        <f t="shared" si="13"/>
        <v>-0.00527704485488123</v>
      </c>
      <c r="I40" s="20">
        <f t="shared" si="14"/>
        <v>0.020297699594046037</v>
      </c>
      <c r="J40" s="20">
        <f t="shared" si="15"/>
        <v>0.6285097192224622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30.5926</v>
      </c>
      <c r="F41" s="28">
        <f>'[1]МакроDelay'!Q7</f>
        <v>30.615</v>
      </c>
      <c r="G41" s="20">
        <f>IF(ISERROR(F41/E41-1),"н/д",F41/E41-1)</f>
        <v>0.0007322032125414157</v>
      </c>
      <c r="H41" s="20">
        <f>IF(ISERROR(F41/D41-1),"н/д",F41/D41-1)</f>
        <v>-0.006361364447762252</v>
      </c>
      <c r="I41" s="20">
        <f t="shared" si="14"/>
        <v>-0.04910988959272633</v>
      </c>
      <c r="J41" s="20">
        <f t="shared" si="15"/>
        <v>-0.00341796875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40.3333</v>
      </c>
      <c r="F42" s="28">
        <f>'[1]МакроDelay'!Q9</f>
        <v>40.3659</v>
      </c>
      <c r="G42" s="20">
        <f t="shared" si="12"/>
        <v>0.0008082651307976807</v>
      </c>
      <c r="H42" s="20">
        <f t="shared" si="13"/>
        <v>0.00723626917923248</v>
      </c>
      <c r="I42" s="20">
        <f t="shared" si="14"/>
        <v>-0.03132575427327866</v>
      </c>
      <c r="J42" s="20">
        <f t="shared" si="15"/>
        <v>0.01447348580045249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41243</v>
      </c>
      <c r="E43" s="38">
        <f>'[1]ЗВР-cbr'!D4</f>
        <v>41250</v>
      </c>
      <c r="F43" s="38">
        <f>'[1]ЗВР-cbr'!D3</f>
        <v>41257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527,3</v>
      </c>
      <c r="F44" s="19" t="str">
        <f>'[1]ЗВР-cbr'!L3</f>
        <v>528,8</v>
      </c>
      <c r="G44" s="20">
        <f>IF(ISERROR(F44/E44-1),"н/д",F44/E44-1)</f>
        <v>0.0028446804475630305</v>
      </c>
      <c r="H44" s="20"/>
      <c r="I44" s="20">
        <f>IF(ISERROR(F44/C44-1),"н/д",F44/C44-1)</f>
        <v>0.06184738955823277</v>
      </c>
      <c r="J44" s="20">
        <f>IF(ISERROR(F44/B44-1),"н/д",F44/B44-1)</f>
        <v>0.20813342472012786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41260</v>
      </c>
      <c r="F45" s="38">
        <v>41267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6.3</v>
      </c>
      <c r="F46" s="42">
        <v>6.4</v>
      </c>
      <c r="G46" s="20">
        <f>IF(ISERROR(F46-E46),"н/д",F46-E46)/100</f>
        <v>0.0010000000000000052</v>
      </c>
      <c r="H46" s="20">
        <f>IF(ISERROR(F46-D46),"н/д",F46-D46)/100</f>
        <v>0.003000000000000007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5.2</v>
      </c>
      <c r="F66" s="19">
        <v>5.3</v>
      </c>
      <c r="G66" s="20">
        <f>IF(ISERROR(F66/E66-1),"н/д",F66/E66-1)</f>
        <v>0.019230769230769162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2012-12-27T09:20:19Z</dcterms:created>
  <dcterms:modified xsi:type="dcterms:W3CDTF">2012-12-27T09:21:48Z</dcterms:modified>
  <cp:category/>
  <cp:version/>
  <cp:contentType/>
  <cp:contentStatus/>
</cp:coreProperties>
</file>