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<sst xmlns="http://schemas.openxmlformats.org/spreadsheetml/2006/main" count="95" uniqueCount="79">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</sst>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7738,64</v>
          </cell>
          <cell r="S94">
            <v>7721.660000000001</v>
          </cell>
        </row>
        <row r="106">
          <cell r="K106" t="str">
            <v>448,77</v>
          </cell>
          <cell r="S106">
            <v>447.15999999999997</v>
          </cell>
        </row>
        <row r="141">
          <cell r="K141" t="str">
            <v>2275,34</v>
          </cell>
          <cell r="S141">
            <v>2276.07</v>
          </cell>
        </row>
        <row r="170">
          <cell r="K170" t="str">
            <v>4357,37</v>
          </cell>
          <cell r="S170">
            <v>4398.09</v>
          </cell>
        </row>
      </sheetData>
      <sheetData sheetId="2">
        <row r="34">
          <cell r="I34" t="str">
            <v>7726,64</v>
          </cell>
          <cell r="L34">
            <v>7695.83</v>
          </cell>
        </row>
        <row r="111">
          <cell r="I111" t="str">
            <v>6080,74</v>
          </cell>
          <cell r="L111">
            <v>6053.23</v>
          </cell>
        </row>
        <row r="168">
          <cell r="I168" t="str">
            <v>3725,68</v>
          </cell>
          <cell r="L168">
            <v>3705.5899999999997</v>
          </cell>
        </row>
      </sheetData>
      <sheetData sheetId="3">
        <row r="3">
          <cell r="D3">
            <v>41264</v>
          </cell>
          <cell r="L3" t="str">
            <v>532</v>
          </cell>
        </row>
        <row r="4">
          <cell r="D4">
            <v>41257</v>
          </cell>
          <cell r="L4" t="str">
            <v>528,8</v>
          </cell>
        </row>
        <row r="5">
          <cell r="D5">
            <v>41250</v>
          </cell>
          <cell r="L5" t="str">
            <v>527,3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30.3727</v>
          </cell>
          <cell r="Q7">
            <v>30.3727</v>
          </cell>
        </row>
        <row r="9">
          <cell r="L9">
            <v>40.2286</v>
          </cell>
          <cell r="Q9">
            <v>40.2286</v>
          </cell>
        </row>
      </sheetData>
      <sheetData sheetId="6">
        <row r="83">
          <cell r="M83" t="str">
            <v>93,25</v>
          </cell>
          <cell r="P83">
            <v>93.16</v>
          </cell>
        </row>
        <row r="99">
          <cell r="M99" t="str">
            <v>687,25</v>
          </cell>
          <cell r="P99">
            <v>688.75</v>
          </cell>
        </row>
        <row r="102">
          <cell r="M102" t="str">
            <v>75,17</v>
          </cell>
          <cell r="P102">
            <v>75.12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U5">
            <v>1366.5</v>
          </cell>
          <cell r="V5">
            <v>1366.5</v>
          </cell>
          <cell r="W5">
            <v>981.8</v>
          </cell>
          <cell r="X5">
            <v>981.8</v>
          </cell>
        </row>
      </sheetData>
      <sheetData sheetId="12">
        <row r="186">
          <cell r="C186">
            <v>111.1388</v>
          </cell>
        </row>
        <row r="191">
          <cell r="C191">
            <v>111.02</v>
          </cell>
        </row>
      </sheetData>
      <sheetData sheetId="13">
        <row r="186">
          <cell r="C186">
            <v>1664.89</v>
          </cell>
        </row>
        <row r="191">
          <cell r="C191">
            <v>1662.2</v>
          </cell>
        </row>
      </sheetData>
      <sheetData sheetId="14">
        <row r="186">
          <cell r="C186">
            <v>8131.44</v>
          </cell>
        </row>
        <row r="191">
          <cell r="C191">
            <v>8095.42</v>
          </cell>
        </row>
      </sheetData>
      <sheetData sheetId="15">
        <row r="186">
          <cell r="C186">
            <v>17399</v>
          </cell>
        </row>
        <row r="191">
          <cell r="C191">
            <v>17325</v>
          </cell>
        </row>
      </sheetData>
      <sheetData sheetId="16">
        <row r="186">
          <cell r="C186">
            <v>2076</v>
          </cell>
        </row>
        <row r="191">
          <cell r="C191">
            <v>2067</v>
          </cell>
        </row>
      </sheetData>
      <sheetData sheetId="17">
        <row r="186">
          <cell r="C186">
            <v>18.34</v>
          </cell>
        </row>
        <row r="191">
          <cell r="C191">
            <v>18.86</v>
          </cell>
        </row>
      </sheetData>
      <sheetData sheetId="18">
        <row r="186">
          <cell r="C186">
            <v>748.3833</v>
          </cell>
        </row>
        <row r="191">
          <cell r="C191">
            <v>750.4</v>
          </cell>
        </row>
      </sheetData>
      <sheetData sheetId="19">
        <row r="186">
          <cell r="C186">
            <v>19746.9639</v>
          </cell>
        </row>
        <row r="191">
          <cell r="C191">
            <v>19742.52</v>
          </cell>
        </row>
      </sheetData>
      <sheetData sheetId="20">
        <row r="186">
          <cell r="C186">
            <v>61127.84</v>
          </cell>
        </row>
        <row r="191">
          <cell r="C191">
            <v>61932.54</v>
          </cell>
        </row>
      </sheetData>
      <sheetData sheetId="21">
        <row r="186">
          <cell r="C186">
            <v>10578.57</v>
          </cell>
        </row>
        <row r="191">
          <cell r="C191">
            <v>10508.06</v>
          </cell>
        </row>
      </sheetData>
      <sheetData sheetId="22">
        <row r="186">
          <cell r="C186">
            <v>1457.15</v>
          </cell>
        </row>
        <row r="191">
          <cell r="C191">
            <v>1461.89</v>
          </cell>
        </row>
      </sheetData>
      <sheetData sheetId="23">
        <row r="186">
          <cell r="C186">
            <v>3091.81</v>
          </cell>
        </row>
        <row r="191">
          <cell r="C191">
            <v>3098.81</v>
          </cell>
        </row>
      </sheetData>
      <sheetData sheetId="24">
        <row r="186">
          <cell r="C186">
            <v>13328.85</v>
          </cell>
        </row>
        <row r="191">
          <cell r="C191">
            <v>13384.29</v>
          </cell>
        </row>
      </sheetData>
      <sheetData sheetId="25">
        <row r="186">
          <cell r="C186">
            <v>1516.58</v>
          </cell>
        </row>
        <row r="191">
          <cell r="C191">
            <v>1514.82</v>
          </cell>
        </row>
      </sheetData>
      <sheetData sheetId="26">
        <row r="186">
          <cell r="C186">
            <v>1571.74</v>
          </cell>
        </row>
        <row r="191">
          <cell r="C191">
            <v>1576.1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3" sqref="J5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41283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41282</v>
      </c>
      <c r="F4" s="14">
        <f>I1</f>
        <v>41283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'[1]РТС'!C191</f>
        <v>1576.1</v>
      </c>
      <c r="F6" s="19">
        <f>'[1]РТС'!C186</f>
        <v>1571.74</v>
      </c>
      <c r="G6" s="20">
        <f>IF(ISERROR(F6/E6-1),"н/д",F6/E6-1)</f>
        <v>-0.0027663219338873724</v>
      </c>
      <c r="H6" s="20">
        <f>IF(ISERROR(F6/D6-1),"н/д",F6/D6-1)</f>
        <v>-0.0027663219338873724</v>
      </c>
      <c r="I6" s="20">
        <f>IF(ISERROR(F6/C6-1),"н/д",F6/C6-1)</f>
        <v>-0.0027663219338873724</v>
      </c>
      <c r="J6" s="20">
        <f>IF(ISERROR(F6/B6-1),"н/д",F6/B6-1)</f>
        <v>0.09897043178323583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'[1]ММВБ'!C191</f>
        <v>1514.82</v>
      </c>
      <c r="F7" s="19">
        <f>'[1]ММВБ'!C186</f>
        <v>1516.58</v>
      </c>
      <c r="G7" s="20">
        <f>IF(ISERROR(F7/E7-1),"н/д",F7/E7-1)</f>
        <v>0.0011618542137019627</v>
      </c>
      <c r="H7" s="20">
        <f>IF(ISERROR(F7/D7-1),"н/д",F7/D7-1)</f>
        <v>0.0011618542137019627</v>
      </c>
      <c r="I7" s="20">
        <f>IF(ISERROR(F7/C7-1),"н/д",F7/C7-1)</f>
        <v>0.0011618542137019627</v>
      </c>
      <c r="J7" s="20">
        <f>IF(ISERROR(F7/B7-1),"н/д",F7/B7-1)</f>
        <v>0.047103537604075374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(США)'!C191</f>
        <v>13384.29</v>
      </c>
      <c r="F9" s="19">
        <f>'[1]DJIA (США)'!C186</f>
        <v>13328.85</v>
      </c>
      <c r="G9" s="20">
        <f aca="true" t="shared" si="0" ref="G9:G15">IF(ISERROR(F9/E9-1),"н/д",F9/E9-1)</f>
        <v>-0.004142169663090112</v>
      </c>
      <c r="H9" s="20">
        <f>IF(ISERROR(F9/D9-1),"н/д",F9/D9-1)</f>
        <v>-0.004142169663090112</v>
      </c>
      <c r="I9" s="20">
        <f>IF(ISERROR(F9/C9-1),"н/д",F9/C9-1)</f>
        <v>-0.004142169663090112</v>
      </c>
      <c r="J9" s="20">
        <f aca="true" t="shared" si="1" ref="J9:J15">IF(ISERROR(F9/B9-1),"н/д",F9/B9-1)</f>
        <v>0.07839149147602331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(США)'!C191</f>
        <v>3098.81</v>
      </c>
      <c r="F10" s="19">
        <f>'[1]NASDAQ Composite (США)'!C186</f>
        <v>3091.81</v>
      </c>
      <c r="G10" s="20">
        <f t="shared" si="0"/>
        <v>-0.0022589316544092686</v>
      </c>
      <c r="H10" s="20">
        <f aca="true" t="shared" si="2" ref="H10:H15">IF(ISERROR(F10/D10-1),"н/д",F10/D10-1)</f>
        <v>-0.0022589316544092686</v>
      </c>
      <c r="I10" s="20">
        <f aca="true" t="shared" si="3" ref="I10:I15">IF(ISERROR(F10/C10-1),"н/д",F10/C10-1)</f>
        <v>-0.0022589316544092686</v>
      </c>
      <c r="J10" s="20">
        <f t="shared" si="1"/>
        <v>0.15615969483217262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(США)'!C191</f>
        <v>1461.89</v>
      </c>
      <c r="F11" s="19">
        <f>'[1]S&amp;P500 (США)'!C186</f>
        <v>1457.15</v>
      </c>
      <c r="G11" s="20">
        <f t="shared" si="0"/>
        <v>-0.0032423780174979377</v>
      </c>
      <c r="H11" s="20">
        <f>IF(ISERROR(F11/D11-1),"н/д",F11/D11-1)</f>
        <v>-0.0032423780174979377</v>
      </c>
      <c r="I11" s="20">
        <f t="shared" si="3"/>
        <v>-0.0032423780174979377</v>
      </c>
      <c r="J11" s="20">
        <f t="shared" si="1"/>
        <v>0.14034759038026068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3705.5899999999997</v>
      </c>
      <c r="F12" s="19">
        <f>'[1]евр-индексы'!I168*1</f>
        <v>3725.68</v>
      </c>
      <c r="G12" s="20">
        <f t="shared" si="0"/>
        <v>0.005421538810284066</v>
      </c>
      <c r="H12" s="20">
        <f t="shared" si="2"/>
        <v>0.005421538810284066</v>
      </c>
      <c r="I12" s="20">
        <f t="shared" si="3"/>
        <v>0.005421538810284066</v>
      </c>
      <c r="J12" s="20">
        <f t="shared" si="1"/>
        <v>0.18752071805594506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7695.83</v>
      </c>
      <c r="F13" s="19">
        <f>'[1]евр-индексы'!I34*1</f>
        <v>7726.64</v>
      </c>
      <c r="G13" s="20">
        <f t="shared" si="0"/>
        <v>0.004003466812546597</v>
      </c>
      <c r="H13" s="20">
        <f t="shared" si="2"/>
        <v>0.004003466812546597</v>
      </c>
      <c r="I13" s="20">
        <f t="shared" si="3"/>
        <v>0.004003466812546597</v>
      </c>
      <c r="J13" s="20">
        <f t="shared" si="1"/>
        <v>0.2754608842639059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6053.23</v>
      </c>
      <c r="F14" s="19">
        <f>'[1]евр-индексы'!I111*1</f>
        <v>6080.74</v>
      </c>
      <c r="G14" s="20">
        <f t="shared" si="0"/>
        <v>0.00454468110413786</v>
      </c>
      <c r="H14" s="20">
        <f t="shared" si="2"/>
        <v>0.00454468110413786</v>
      </c>
      <c r="I14" s="20">
        <f t="shared" si="3"/>
        <v>0.00454468110413786</v>
      </c>
      <c r="J14" s="20">
        <f t="shared" si="1"/>
        <v>0.07629812661956059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'[1]Япония'!C191</f>
        <v>10508.06</v>
      </c>
      <c r="F15" s="19">
        <f>'[1]Япония'!C186</f>
        <v>10578.57</v>
      </c>
      <c r="G15" s="20">
        <f t="shared" si="0"/>
        <v>0.006710087304412138</v>
      </c>
      <c r="H15" s="20">
        <f t="shared" si="2"/>
        <v>0.006710087304412138</v>
      </c>
      <c r="I15" s="20">
        <f t="shared" si="3"/>
        <v>0.006710087304412138</v>
      </c>
      <c r="J15" s="20">
        <f t="shared" si="1"/>
        <v>0.2607980002992072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7721.660000000001</v>
      </c>
      <c r="F17" s="19">
        <f>'[1]азия-индексы'!K94*1</f>
        <v>7738.64</v>
      </c>
      <c r="G17" s="20">
        <f aca="true" t="shared" si="4" ref="G17:G22">IF(ISERROR(F17/E17-1),"н/д",F17/E17-1)</f>
        <v>0.0021990090213761526</v>
      </c>
      <c r="H17" s="20">
        <f aca="true" t="shared" si="5" ref="H17:H22">IF(ISERROR(F17/D17-1),"н/д",F17/D17-1)</f>
        <v>0.0021990090213761526</v>
      </c>
      <c r="I17" s="20">
        <f aca="true" t="shared" si="6" ref="I17:I22">IF(ISERROR(F17/C17-1),"н/д",F17/C17-1)</f>
        <v>0.0021990090213761526</v>
      </c>
      <c r="J17" s="20">
        <f aca="true" t="shared" si="7" ref="J17:J22">IF(ISERROR(F17/B17-1),"н/д",F17/B17-1)</f>
        <v>0.09101880152938668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447.15999999999997</v>
      </c>
      <c r="F18" s="19">
        <f>'[1]азия-индексы'!K106*1</f>
        <v>448.77</v>
      </c>
      <c r="G18" s="20">
        <f t="shared" si="4"/>
        <v>0.003600500939261231</v>
      </c>
      <c r="H18" s="20">
        <f t="shared" si="5"/>
        <v>0.003600500939261231</v>
      </c>
      <c r="I18" s="20">
        <f>IF(ISERROR(F18/C18-1),"н/д",F18/C18-1)</f>
        <v>0.003600500939261231</v>
      </c>
      <c r="J18" s="20">
        <f t="shared" si="7"/>
        <v>0.3225568784628079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'[1]Индия'!C191</f>
        <v>19742.52</v>
      </c>
      <c r="F19" s="19">
        <f>'[1]Индия'!C186</f>
        <v>19746.9639</v>
      </c>
      <c r="G19" s="20">
        <f t="shared" si="4"/>
        <v>0.00022509284529026452</v>
      </c>
      <c r="H19" s="20">
        <f t="shared" si="5"/>
        <v>0.00022509284529026452</v>
      </c>
      <c r="I19" s="20">
        <f t="shared" si="6"/>
        <v>0.00022509284529026452</v>
      </c>
      <c r="J19" s="20">
        <f t="shared" si="7"/>
        <v>0.24864454761133925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4398.09</v>
      </c>
      <c r="F20" s="19">
        <f>'[1]азия-индексы'!K170*1</f>
        <v>4357.37</v>
      </c>
      <c r="G20" s="20">
        <f t="shared" si="4"/>
        <v>-0.009258564513231926</v>
      </c>
      <c r="H20" s="20">
        <f t="shared" si="5"/>
        <v>-0.009258564513231926</v>
      </c>
      <c r="I20" s="20">
        <f t="shared" si="6"/>
        <v>-0.009258564513231926</v>
      </c>
      <c r="J20" s="20">
        <f>IF(ISERROR(F20/B20-1),"н/д",F20/B20-1)</f>
        <v>0.12041439212973781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2276.07</v>
      </c>
      <c r="F21" s="19">
        <f>'[1]азия-индексы'!K141*1</f>
        <v>2275.34</v>
      </c>
      <c r="G21" s="20">
        <f t="shared" si="4"/>
        <v>-0.000320728272856341</v>
      </c>
      <c r="H21" s="20">
        <f t="shared" si="5"/>
        <v>-0.000320728272856341</v>
      </c>
      <c r="I21" s="20">
        <f t="shared" si="6"/>
        <v>-0.000320728272856341</v>
      </c>
      <c r="J21" s="20">
        <f t="shared" si="7"/>
        <v>0.03418434365242051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'[1]Бразилия'!C191</f>
        <v>61932.54</v>
      </c>
      <c r="F22" s="19">
        <f>'[1]Бразилия'!C186</f>
        <v>61127.84</v>
      </c>
      <c r="G22" s="20">
        <f t="shared" si="4"/>
        <v>-0.012993169664929027</v>
      </c>
      <c r="H22" s="20">
        <f t="shared" si="5"/>
        <v>-0.012993169664929027</v>
      </c>
      <c r="I22" s="20">
        <f t="shared" si="6"/>
        <v>-0.012993169664929027</v>
      </c>
      <c r="J22" s="20">
        <f t="shared" si="7"/>
        <v>0.04313061504560456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Brent'!C191</f>
        <v>111.02</v>
      </c>
      <c r="F24" s="29">
        <f>'[1]нефть Brent'!C186</f>
        <v>111.1388</v>
      </c>
      <c r="G24" s="20">
        <f>IF(ISERROR(F24/E24-1),"н/д",F24/E24-1)</f>
        <v>0.0010700774635201693</v>
      </c>
      <c r="H24" s="20">
        <f aca="true" t="shared" si="8" ref="H24:H33">IF(ISERROR(F24/D24-1),"н/д",F24/D24-1)</f>
        <v>0.0010700774635201693</v>
      </c>
      <c r="I24" s="20">
        <f aca="true" t="shared" si="9" ref="I24:I33">IF(ISERROR(F24/C24-1),"н/д",F24/C24-1)</f>
        <v>0.0010700774635201693</v>
      </c>
      <c r="J24" s="20">
        <f>IF(ISERROR(F24/B24-1),"н/д",F24/B24-1)</f>
        <v>-0.011660293463761628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93.16</v>
      </c>
      <c r="F25" s="29">
        <f>'[1]сырье'!M83*1</f>
        <v>93.25</v>
      </c>
      <c r="G25" s="20">
        <f aca="true" t="shared" si="10" ref="G25:G33">IF(ISERROR(F25/E25-1),"н/д",F25/E25-1)</f>
        <v>0.0009660798626021094</v>
      </c>
      <c r="H25" s="20">
        <f t="shared" si="8"/>
        <v>0.0009660798626021094</v>
      </c>
      <c r="I25" s="20">
        <f t="shared" si="9"/>
        <v>0.0009660798626021094</v>
      </c>
      <c r="J25" s="20">
        <f aca="true" t="shared" si="11" ref="J25:J31">IF(ISERROR(F25/B25-1),"н/д",F25/B25-1)</f>
        <v>-0.07955779291284171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'[1]Золото'!C191</f>
        <v>1662.2</v>
      </c>
      <c r="F26" s="19">
        <f>'[1]Золото'!C186</f>
        <v>1664.89</v>
      </c>
      <c r="G26" s="20">
        <f t="shared" si="10"/>
        <v>0.0016183371435447569</v>
      </c>
      <c r="H26" s="20">
        <f t="shared" si="8"/>
        <v>0.0016183371435447569</v>
      </c>
      <c r="I26" s="20">
        <f t="shared" si="9"/>
        <v>0.0016183371435447569</v>
      </c>
      <c r="J26" s="20">
        <f t="shared" si="11"/>
        <v>0.035313466154911044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'[1]Медь'!C191</f>
        <v>8095.42</v>
      </c>
      <c r="F27" s="19">
        <f>'[1]Медь'!C186</f>
        <v>8131.44</v>
      </c>
      <c r="G27" s="20">
        <f t="shared" si="10"/>
        <v>0.004449429430467999</v>
      </c>
      <c r="H27" s="20">
        <f t="shared" si="8"/>
        <v>0.004449429430467999</v>
      </c>
      <c r="I27" s="20">
        <f t="shared" si="9"/>
        <v>0.004449429430467999</v>
      </c>
      <c r="J27" s="20">
        <f t="shared" si="11"/>
        <v>0.0797304277262294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'[1]Никель'!C191</f>
        <v>17325</v>
      </c>
      <c r="F28" s="19">
        <f>'[1]Никель'!C186</f>
        <v>17399</v>
      </c>
      <c r="G28" s="20">
        <f t="shared" si="10"/>
        <v>0.004271284271284204</v>
      </c>
      <c r="H28" s="20">
        <f t="shared" si="8"/>
        <v>0.004271284271284204</v>
      </c>
      <c r="I28" s="20">
        <f t="shared" si="9"/>
        <v>0.004271284271284204</v>
      </c>
      <c r="J28" s="20">
        <f t="shared" si="11"/>
        <v>-0.08906083307169022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'[1]Алюминий'!C191</f>
        <v>2067</v>
      </c>
      <c r="F29" s="19">
        <f>'[1]Алюминий'!C186</f>
        <v>2076</v>
      </c>
      <c r="G29" s="20">
        <f t="shared" si="10"/>
        <v>0.004354136429608024</v>
      </c>
      <c r="H29" s="20">
        <f t="shared" si="8"/>
        <v>0.004354136429608024</v>
      </c>
      <c r="I29" s="20">
        <f t="shared" si="9"/>
        <v>0.004354136429608024</v>
      </c>
      <c r="J29" s="20">
        <f t="shared" si="11"/>
        <v>-0.015181602262016924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75.12</v>
      </c>
      <c r="F30" s="19" t="str">
        <f>'[1]сырье'!M102</f>
        <v>75,17</v>
      </c>
      <c r="G30" s="20">
        <f t="shared" si="10"/>
        <v>0.0006656017039403661</v>
      </c>
      <c r="H30" s="20">
        <f t="shared" si="8"/>
        <v>0.0006656017039403661</v>
      </c>
      <c r="I30" s="20">
        <f t="shared" si="9"/>
        <v>0.0006656017039403661</v>
      </c>
      <c r="J30" s="20">
        <f t="shared" si="11"/>
        <v>-0.22055163832434665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'[1]Сахар'!C191</f>
        <v>18.86</v>
      </c>
      <c r="F31" s="19">
        <f>'[1]Сахар'!C186</f>
        <v>18.34</v>
      </c>
      <c r="G31" s="20">
        <f t="shared" si="10"/>
        <v>-0.0275715800636267</v>
      </c>
      <c r="H31" s="20">
        <f t="shared" si="8"/>
        <v>-0.0275715800636267</v>
      </c>
      <c r="I31" s="20">
        <f t="shared" si="9"/>
        <v>-0.0275715800636267</v>
      </c>
      <c r="J31" s="20">
        <f t="shared" si="11"/>
        <v>-0.21253756977243454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688.75</v>
      </c>
      <c r="F32" s="19">
        <f>'[1]сырье'!M99*1</f>
        <v>687.25</v>
      </c>
      <c r="G32" s="20">
        <f t="shared" si="10"/>
        <v>-0.0021778584392014855</v>
      </c>
      <c r="H32" s="20">
        <f t="shared" si="8"/>
        <v>-0.0021778584392014855</v>
      </c>
      <c r="I32" s="20">
        <f t="shared" si="9"/>
        <v>-0.0021778584392014855</v>
      </c>
      <c r="J32" s="20">
        <f>IF(ISERROR(F32/B32-1),"н/д",F32/B32-1)</f>
        <v>0.054064417177914104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'[1]Пшеница'!C191</f>
        <v>750.4</v>
      </c>
      <c r="F33" s="19">
        <f>'[1]Пшеница'!C186</f>
        <v>748.3833</v>
      </c>
      <c r="G33" s="20">
        <f t="shared" si="10"/>
        <v>-0.002687500000000065</v>
      </c>
      <c r="H33" s="20">
        <f t="shared" si="8"/>
        <v>-0.002687500000000065</v>
      </c>
      <c r="I33" s="20">
        <f t="shared" si="9"/>
        <v>-0.002687500000000065</v>
      </c>
      <c r="J33" s="20">
        <f>IF(ISERROR(F33/B33-1),"н/д",F33/B33-1)</f>
        <v>0.0721823782234956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41282</v>
      </c>
      <c r="F35" s="33">
        <f>I1</f>
        <v>41283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кс'!V5</f>
        <v>1366.5</v>
      </c>
      <c r="F37" s="19">
        <f>'[1]ост. ср-тв на кс'!U5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кс'!X5</f>
        <v>981.8</v>
      </c>
      <c r="F38" s="19">
        <f>'[1]ост. ср-тв на кс'!W5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30.3727</v>
      </c>
      <c r="F41" s="28">
        <f>'[1]МакроDelay'!Q7</f>
        <v>30.3727</v>
      </c>
      <c r="G41" s="20">
        <f>IF(ISERROR(F41/E41-1),"н/д",F41/E41-1)</f>
        <v>0</v>
      </c>
      <c r="H41" s="20">
        <f>IF(ISERROR(F41/D41-1),"н/д",F41/D41-1)</f>
        <v>0</v>
      </c>
      <c r="I41" s="20">
        <f t="shared" si="14"/>
        <v>0</v>
      </c>
      <c r="J41" s="20">
        <f t="shared" si="15"/>
        <v>-0.056635634284925684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40.2286</v>
      </c>
      <c r="F42" s="28">
        <f>'[1]МакроDelay'!Q9</f>
        <v>40.2286</v>
      </c>
      <c r="G42" s="20">
        <f t="shared" si="12"/>
        <v>0</v>
      </c>
      <c r="H42" s="20">
        <f t="shared" si="13"/>
        <v>0</v>
      </c>
      <c r="I42" s="20">
        <f t="shared" si="14"/>
        <v>0</v>
      </c>
      <c r="J42" s="20">
        <f t="shared" si="15"/>
        <v>-0.034620589119975564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41250</v>
      </c>
      <c r="E43" s="38">
        <f>'[1]ЗВР-cbr'!D4</f>
        <v>41257</v>
      </c>
      <c r="F43" s="38">
        <f>'[1]ЗВР-cbr'!D3</f>
        <v>41264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527,3</v>
      </c>
      <c r="E44" s="19" t="str">
        <f>'[1]ЗВР-cbr'!L4</f>
        <v>528,8</v>
      </c>
      <c r="F44" s="19" t="str">
        <f>'[1]ЗВР-cbr'!L3</f>
        <v>532</v>
      </c>
      <c r="G44" s="20">
        <f>IF(ISERROR(F44/E44-1),"н/д",F44/E44-1)</f>
        <v>0.00605143721633894</v>
      </c>
      <c r="H44" s="20"/>
      <c r="I44" s="20">
        <f>IF(ISERROR(F44/C44-1),"н/д",F44/C44-1)</f>
        <v>0.06827309236947787</v>
      </c>
      <c r="J44" s="20">
        <f>IF(ISERROR(F44/B44-1),"н/д",F44/B44-1)</f>
        <v>0.21544436828878233</v>
      </c>
      <c r="K44" s="13"/>
    </row>
    <row r="45" spans="1:11" ht="18.75">
      <c r="A45" s="40"/>
      <c r="B45" s="38">
        <v>40909</v>
      </c>
      <c r="C45" s="38">
        <v>41275</v>
      </c>
      <c r="D45" s="38">
        <v>41244</v>
      </c>
      <c r="E45" s="38">
        <v>41260</v>
      </c>
      <c r="F45" s="38">
        <v>41267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6.1</v>
      </c>
      <c r="E46" s="42">
        <v>6.3</v>
      </c>
      <c r="F46" s="42">
        <v>6.4</v>
      </c>
      <c r="G46" s="20">
        <f>IF(ISERROR(F46-E46),"н/д",F46-E46)/100</f>
        <v>0.0010000000000000052</v>
      </c>
      <c r="H46" s="20">
        <f>IF(ISERROR(F46-D46),"н/д",F46-D46)/100</f>
        <v>0.003000000000000007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2013-01-09T09:13:12Z</dcterms:created>
  <dcterms:modified xsi:type="dcterms:W3CDTF">2013-01-09T09:14:28Z</dcterms:modified>
  <cp:category/>
  <cp:version/>
  <cp:contentType/>
  <cp:contentStatus/>
</cp:coreProperties>
</file>