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<sst xmlns="http://schemas.openxmlformats.org/spreadsheetml/2006/main" count="95" uniqueCount="79">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</sst>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7819,15</v>
          </cell>
          <cell r="S94">
            <v>7811.639999999999</v>
          </cell>
        </row>
        <row r="106">
          <cell r="K106" t="str">
            <v>462,69</v>
          </cell>
          <cell r="S106">
            <v>460.12</v>
          </cell>
        </row>
        <row r="141">
          <cell r="K141" t="str">
            <v>2243,00</v>
          </cell>
          <cell r="S141">
            <v>2283.66</v>
          </cell>
        </row>
        <row r="170">
          <cell r="K170" t="str">
            <v>4308,43</v>
          </cell>
          <cell r="S170">
            <v>4313.62</v>
          </cell>
        </row>
      </sheetData>
      <sheetData sheetId="2">
        <row r="34">
          <cell r="I34" t="str">
            <v>7710,41</v>
          </cell>
          <cell r="L34">
            <v>7708.47</v>
          </cell>
        </row>
        <row r="111">
          <cell r="I111" t="str">
            <v>6101,84</v>
          </cell>
          <cell r="L111">
            <v>6101.81</v>
          </cell>
        </row>
        <row r="168">
          <cell r="I168" t="str">
            <v>3701,58</v>
          </cell>
          <cell r="L168">
            <v>3702.2999999999997</v>
          </cell>
        </row>
      </sheetData>
      <sheetData sheetId="3">
        <row r="3">
          <cell r="D3">
            <v>41264</v>
          </cell>
          <cell r="L3" t="str">
            <v>532</v>
          </cell>
        </row>
        <row r="4">
          <cell r="D4">
            <v>41257</v>
          </cell>
          <cell r="L4" t="str">
            <v>528,8</v>
          </cell>
        </row>
        <row r="5">
          <cell r="D5">
            <v>41250</v>
          </cell>
          <cell r="L5" t="str">
            <v>527,3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30.4215</v>
          </cell>
          <cell r="Q7">
            <v>30.365</v>
          </cell>
        </row>
        <row r="9">
          <cell r="L9">
            <v>39.8096</v>
          </cell>
          <cell r="Q9">
            <v>39.6385</v>
          </cell>
        </row>
      </sheetData>
      <sheetData sheetId="6">
        <row r="83">
          <cell r="M83" t="str">
            <v>93,76</v>
          </cell>
          <cell r="P83">
            <v>93.82000000000001</v>
          </cell>
        </row>
        <row r="99">
          <cell r="M99" t="str">
            <v>696,00</v>
          </cell>
          <cell r="P99">
            <v>698.75</v>
          </cell>
        </row>
        <row r="102">
          <cell r="M102" t="str">
            <v>75,17</v>
          </cell>
          <cell r="P102">
            <v>75.2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186">
          <cell r="C186">
            <v>110.91</v>
          </cell>
        </row>
        <row r="191">
          <cell r="C191">
            <v>111.12</v>
          </cell>
        </row>
      </sheetData>
      <sheetData sheetId="13">
        <row r="186">
          <cell r="C186">
            <v>1670.1</v>
          </cell>
        </row>
        <row r="191">
          <cell r="C191">
            <v>1678</v>
          </cell>
        </row>
      </sheetData>
      <sheetData sheetId="14">
        <row r="186">
          <cell r="C186">
            <v>8112.15</v>
          </cell>
        </row>
        <row r="191">
          <cell r="C191">
            <v>8176.99</v>
          </cell>
        </row>
      </sheetData>
      <sheetData sheetId="15">
        <row r="186">
          <cell r="C186">
            <v>17401</v>
          </cell>
        </row>
        <row r="191">
          <cell r="C191">
            <v>17405</v>
          </cell>
        </row>
      </sheetData>
      <sheetData sheetId="16">
        <row r="186">
          <cell r="C186">
            <v>2117.25</v>
          </cell>
        </row>
        <row r="191">
          <cell r="C191">
            <v>2113.5</v>
          </cell>
        </row>
      </sheetData>
      <sheetData sheetId="17">
        <row r="186">
          <cell r="C186">
            <v>18.48</v>
          </cell>
        </row>
        <row r="191">
          <cell r="C191">
            <v>18.72</v>
          </cell>
        </row>
      </sheetData>
      <sheetData sheetId="18">
        <row r="186">
          <cell r="C186">
            <v>745.4</v>
          </cell>
        </row>
        <row r="191">
          <cell r="C191">
            <v>744.4</v>
          </cell>
        </row>
      </sheetData>
      <sheetData sheetId="19">
        <row r="186">
          <cell r="C186">
            <v>19687.0283</v>
          </cell>
        </row>
        <row r="191">
          <cell r="C191">
            <v>19663.55</v>
          </cell>
        </row>
      </sheetData>
      <sheetData sheetId="20">
        <row r="186">
          <cell r="C186">
            <v>61678.31</v>
          </cell>
        </row>
        <row r="191">
          <cell r="C191">
            <v>61578.58</v>
          </cell>
        </row>
      </sheetData>
      <sheetData sheetId="21">
        <row r="186">
          <cell r="C186">
            <v>10801.57</v>
          </cell>
        </row>
        <row r="191">
          <cell r="C191">
            <v>10652.64</v>
          </cell>
        </row>
      </sheetData>
      <sheetData sheetId="22">
        <row r="186">
          <cell r="C186">
            <v>1472.12</v>
          </cell>
        </row>
        <row r="191">
          <cell r="C191">
            <v>1461.02</v>
          </cell>
        </row>
      </sheetData>
      <sheetData sheetId="23">
        <row r="186">
          <cell r="C186">
            <v>3121.76</v>
          </cell>
        </row>
        <row r="191">
          <cell r="C191">
            <v>3105.81</v>
          </cell>
        </row>
      </sheetData>
      <sheetData sheetId="24">
        <row r="186">
          <cell r="C186">
            <v>13471.22</v>
          </cell>
        </row>
        <row r="191">
          <cell r="C191">
            <v>13390.51</v>
          </cell>
        </row>
      </sheetData>
      <sheetData sheetId="25">
        <row r="186">
          <cell r="C186">
            <v>1508.63</v>
          </cell>
        </row>
        <row r="191">
          <cell r="C191">
            <v>1507.16</v>
          </cell>
        </row>
      </sheetData>
      <sheetData sheetId="26">
        <row r="186">
          <cell r="C186">
            <v>1570.3</v>
          </cell>
        </row>
        <row r="191">
          <cell r="C191">
            <v>1572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41285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41284</v>
      </c>
      <c r="F4" s="14">
        <f>I1</f>
        <v>41285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'[1]РТС'!C191</f>
        <v>1572</v>
      </c>
      <c r="F6" s="19">
        <f>'[1]РТС'!C186</f>
        <v>1570.3</v>
      </c>
      <c r="G6" s="20">
        <f>IF(ISERROR(F6/E6-1),"н/д",F6/E6-1)</f>
        <v>-0.0010814249363867434</v>
      </c>
      <c r="H6" s="20">
        <f>IF(ISERROR(F6/D6-1),"н/д",F6/D6-1)</f>
        <v>-0.0036799695450796532</v>
      </c>
      <c r="I6" s="20">
        <f>IF(ISERROR(F6/C6-1),"н/д",F6/C6-1)</f>
        <v>-0.0036799695450796532</v>
      </c>
      <c r="J6" s="20">
        <f>IF(ISERROR(F6/B6-1),"н/д",F6/B6-1)</f>
        <v>0.09796357478286177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'[1]ММВБ'!C191</f>
        <v>1507.16</v>
      </c>
      <c r="F7" s="19">
        <f>'[1]ММВБ'!C186</f>
        <v>1508.63</v>
      </c>
      <c r="G7" s="20">
        <f>IF(ISERROR(F7/E7-1),"н/д",F7/E7-1)</f>
        <v>0.0009753443562727782</v>
      </c>
      <c r="H7" s="20">
        <f>IF(ISERROR(F7/D7-1),"н/д",F7/D7-1)</f>
        <v>-0.004086294081144803</v>
      </c>
      <c r="I7" s="20">
        <f>IF(ISERROR(F7/C7-1),"н/д",F7/C7-1)</f>
        <v>-0.004086294081144803</v>
      </c>
      <c r="J7" s="20">
        <f>IF(ISERROR(F7/B7-1),"н/д",F7/B7-1)</f>
        <v>0.04161456035002198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(США)'!C191</f>
        <v>13390.51</v>
      </c>
      <c r="F9" s="19">
        <f>'[1]DJIA (США)'!C186</f>
        <v>13471.22</v>
      </c>
      <c r="G9" s="20">
        <f aca="true" t="shared" si="0" ref="G9:G15">IF(ISERROR(F9/E9-1),"н/д",F9/E9-1)</f>
        <v>0.006027402989131847</v>
      </c>
      <c r="H9" s="20">
        <f>IF(ISERROR(F9/D9-1),"н/д",F9/D9-1)</f>
        <v>0.006494928008881962</v>
      </c>
      <c r="I9" s="20">
        <f>IF(ISERROR(F9/C9-1),"н/д",F9/C9-1)</f>
        <v>0.006494928008881962</v>
      </c>
      <c r="J9" s="20">
        <f aca="true" t="shared" si="1" ref="J9:J15">IF(ISERROR(F9/B9-1),"н/д",F9/B9-1)</f>
        <v>0.08991015937621283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(США)'!C191</f>
        <v>3105.81</v>
      </c>
      <c r="F10" s="19">
        <f>'[1]NASDAQ Composite (США)'!C186</f>
        <v>3121.76</v>
      </c>
      <c r="G10" s="20">
        <f t="shared" si="0"/>
        <v>0.0051355363013192434</v>
      </c>
      <c r="H10" s="20">
        <f aca="true" t="shared" si="2" ref="H10:H15">IF(ISERROR(F10/D10-1),"н/д",F10/D10-1)</f>
        <v>0.007406068781241837</v>
      </c>
      <c r="I10" s="20">
        <f aca="true" t="shared" si="3" ref="I10:I15">IF(ISERROR(F10/C10-1),"н/д",F10/C10-1)</f>
        <v>0.007406068781241837</v>
      </c>
      <c r="J10" s="20">
        <f t="shared" si="1"/>
        <v>0.1673592778790689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(США)'!C191</f>
        <v>1461.02</v>
      </c>
      <c r="F11" s="19">
        <f>'[1]S&amp;P500 (США)'!C186</f>
        <v>1472.12</v>
      </c>
      <c r="G11" s="20">
        <f t="shared" si="0"/>
        <v>0.007597431931116505</v>
      </c>
      <c r="H11" s="20">
        <f>IF(ISERROR(F11/D11-1),"н/д",F11/D11-1)</f>
        <v>0.006997790531435122</v>
      </c>
      <c r="I11" s="20">
        <f t="shared" si="3"/>
        <v>0.006997790531435122</v>
      </c>
      <c r="J11" s="20">
        <f t="shared" si="1"/>
        <v>0.15206292746154415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3702.2999999999997</v>
      </c>
      <c r="F12" s="19">
        <f>'[1]евр-индексы'!I168*1</f>
        <v>3701.58</v>
      </c>
      <c r="G12" s="20">
        <f t="shared" si="0"/>
        <v>-0.00019447370553438148</v>
      </c>
      <c r="H12" s="20">
        <f t="shared" si="2"/>
        <v>-0.001082148861584753</v>
      </c>
      <c r="I12" s="20">
        <f t="shared" si="3"/>
        <v>-0.001082148861584753</v>
      </c>
      <c r="J12" s="20">
        <f t="shared" si="1"/>
        <v>0.17983910039013695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7708.47</v>
      </c>
      <c r="F13" s="19">
        <f>'[1]евр-индексы'!I34*1</f>
        <v>7710.41</v>
      </c>
      <c r="G13" s="20">
        <f t="shared" si="0"/>
        <v>0.00025167121361313605</v>
      </c>
      <c r="H13" s="20">
        <f t="shared" si="2"/>
        <v>0.0018945324935710772</v>
      </c>
      <c r="I13" s="20">
        <f t="shared" si="3"/>
        <v>0.0018945324935710772</v>
      </c>
      <c r="J13" s="20">
        <f t="shared" si="1"/>
        <v>0.27278174687021295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6101.81</v>
      </c>
      <c r="F14" s="19">
        <f>'[1]евр-индексы'!I111*1</f>
        <v>6101.84</v>
      </c>
      <c r="G14" s="20">
        <f t="shared" si="0"/>
        <v>4.916573934643509E-06</v>
      </c>
      <c r="H14" s="20">
        <f t="shared" si="2"/>
        <v>0.008030423426831801</v>
      </c>
      <c r="I14" s="20">
        <f t="shared" si="3"/>
        <v>0.008030423426831801</v>
      </c>
      <c r="J14" s="20">
        <f t="shared" si="1"/>
        <v>0.08003285141813343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'[1]Япония'!C191</f>
        <v>10652.64</v>
      </c>
      <c r="F15" s="19">
        <f>'[1]Япония'!C186</f>
        <v>10801.57</v>
      </c>
      <c r="G15" s="20">
        <f t="shared" si="0"/>
        <v>0.013980571952117105</v>
      </c>
      <c r="H15" s="20">
        <f t="shared" si="2"/>
        <v>0.027931892280782522</v>
      </c>
      <c r="I15" s="20">
        <f t="shared" si="3"/>
        <v>0.027931892280782522</v>
      </c>
      <c r="J15" s="20">
        <f t="shared" si="1"/>
        <v>0.28737606841869057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7811.639999999999</v>
      </c>
      <c r="F17" s="19">
        <f>'[1]азия-индексы'!K94*1</f>
        <v>7819.15</v>
      </c>
      <c r="G17" s="20">
        <f aca="true" t="shared" si="4" ref="G17:G22">IF(ISERROR(F17/E17-1),"н/д",F17/E17-1)</f>
        <v>0.0009613858293520128</v>
      </c>
      <c r="H17" s="20">
        <f aca="true" t="shared" si="5" ref="H17:H22">IF(ISERROR(F17/D17-1),"н/д",F17/D17-1)</f>
        <v>0.012625523527324267</v>
      </c>
      <c r="I17" s="20">
        <f aca="true" t="shared" si="6" ref="I17:I22">IF(ISERROR(F17/C17-1),"н/д",F17/C17-1)</f>
        <v>0.012625523527324267</v>
      </c>
      <c r="J17" s="20">
        <f aca="true" t="shared" si="7" ref="J17:J22">IF(ISERROR(F17/B17-1),"н/д",F17/B17-1)</f>
        <v>0.10236936489854842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460.12</v>
      </c>
      <c r="F18" s="19">
        <f>'[1]азия-индексы'!K106*1</f>
        <v>462.69</v>
      </c>
      <c r="G18" s="20">
        <f t="shared" si="4"/>
        <v>0.00558549943493003</v>
      </c>
      <c r="H18" s="20">
        <f t="shared" si="5"/>
        <v>0.03473029787995352</v>
      </c>
      <c r="I18" s="20">
        <f>IF(ISERROR(F18/C18-1),"н/д",F18/C18-1)</f>
        <v>0.03473029787995352</v>
      </c>
      <c r="J18" s="20">
        <f t="shared" si="7"/>
        <v>0.363580101379229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'[1]Индия'!C191</f>
        <v>19663.55</v>
      </c>
      <c r="F19" s="19">
        <f>'[1]Индия'!C186</f>
        <v>19687.0283</v>
      </c>
      <c r="G19" s="20">
        <f t="shared" si="4"/>
        <v>0.00119400108322254</v>
      </c>
      <c r="H19" s="20">
        <f t="shared" si="5"/>
        <v>-0.002810770864104417</v>
      </c>
      <c r="I19" s="20">
        <f t="shared" si="6"/>
        <v>-0.002810770864104417</v>
      </c>
      <c r="J19" s="20">
        <f t="shared" si="7"/>
        <v>0.2448546860140428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4313.62</v>
      </c>
      <c r="F20" s="19">
        <f>'[1]азия-индексы'!K170*1</f>
        <v>4308.43</v>
      </c>
      <c r="G20" s="20">
        <f t="shared" si="4"/>
        <v>-0.0012031657865086975</v>
      </c>
      <c r="H20" s="20">
        <f t="shared" si="5"/>
        <v>-0.02038612215757296</v>
      </c>
      <c r="I20" s="20">
        <f t="shared" si="6"/>
        <v>-0.02038612215757296</v>
      </c>
      <c r="J20" s="20">
        <f>IF(ISERROR(F20/B20-1),"н/д",F20/B20-1)</f>
        <v>0.10783040675534261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2283.66</v>
      </c>
      <c r="F21" s="19">
        <f>'[1]азия-индексы'!K141*1</f>
        <v>2243</v>
      </c>
      <c r="G21" s="20">
        <f t="shared" si="4"/>
        <v>-0.017804752020878722</v>
      </c>
      <c r="H21" s="20">
        <f t="shared" si="5"/>
        <v>-0.014529430114188169</v>
      </c>
      <c r="I21" s="20">
        <f t="shared" si="6"/>
        <v>-0.014529430114188169</v>
      </c>
      <c r="J21" s="20">
        <f t="shared" si="7"/>
        <v>0.019485212237458693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'[1]Бразилия'!C191</f>
        <v>61578.58</v>
      </c>
      <c r="F22" s="19">
        <f>'[1]Бразилия'!C186</f>
        <v>61678.31</v>
      </c>
      <c r="G22" s="20">
        <f t="shared" si="4"/>
        <v>0.0016195566705174969</v>
      </c>
      <c r="H22" s="20">
        <f t="shared" si="5"/>
        <v>-0.004104950321753398</v>
      </c>
      <c r="I22" s="20">
        <f t="shared" si="6"/>
        <v>-0.004104950321753398</v>
      </c>
      <c r="J22" s="20">
        <f t="shared" si="7"/>
        <v>0.05252424174113557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Brent'!C191</f>
        <v>111.12</v>
      </c>
      <c r="F24" s="29">
        <f>'[1]нефть Brent'!C186</f>
        <v>110.91</v>
      </c>
      <c r="G24" s="20">
        <f>IF(ISERROR(F24/E24-1),"н/д",F24/E24-1)</f>
        <v>-0.0018898488120950852</v>
      </c>
      <c r="H24" s="20">
        <f aca="true" t="shared" si="8" ref="H24:H33">IF(ISERROR(F24/D24-1),"н/д",F24/D24-1)</f>
        <v>-0.000990812466222346</v>
      </c>
      <c r="I24" s="20">
        <f aca="true" t="shared" si="9" ref="I24:I33">IF(ISERROR(F24/C24-1),"н/д",F24/C24-1)</f>
        <v>-0.000990812466222346</v>
      </c>
      <c r="J24" s="20">
        <f>IF(ISERROR(F24/B24-1),"н/д",F24/B24-1)</f>
        <v>-0.013694975544686572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93.82000000000001</v>
      </c>
      <c r="F25" s="29">
        <f>'[1]сырье'!M83*1</f>
        <v>93.76</v>
      </c>
      <c r="G25" s="20">
        <f aca="true" t="shared" si="10" ref="G25:G33">IF(ISERROR(F25/E25-1),"н/д",F25/E25-1)</f>
        <v>-0.0006395224898742002</v>
      </c>
      <c r="H25" s="20">
        <f t="shared" si="8"/>
        <v>0.006440532417346656</v>
      </c>
      <c r="I25" s="20">
        <f t="shared" si="9"/>
        <v>0.006440532417346656</v>
      </c>
      <c r="J25" s="20">
        <f aca="true" t="shared" si="11" ref="J25:J31">IF(ISERROR(F25/B25-1),"н/д",F25/B25-1)</f>
        <v>-0.0745237390188529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'[1]Золото'!C191</f>
        <v>1678</v>
      </c>
      <c r="F26" s="19">
        <f>'[1]Золото'!C186</f>
        <v>1670.1</v>
      </c>
      <c r="G26" s="20">
        <f t="shared" si="10"/>
        <v>-0.004707985697258721</v>
      </c>
      <c r="H26" s="20">
        <f t="shared" si="8"/>
        <v>0.00475273733606052</v>
      </c>
      <c r="I26" s="20">
        <f t="shared" si="9"/>
        <v>0.00475273733606052</v>
      </c>
      <c r="J26" s="20">
        <f t="shared" si="11"/>
        <v>0.038553309723355245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'[1]Медь'!C191</f>
        <v>8176.99</v>
      </c>
      <c r="F27" s="19">
        <f>'[1]Медь'!C186</f>
        <v>8112.15</v>
      </c>
      <c r="G27" s="20">
        <f t="shared" si="10"/>
        <v>-0.007929568215198968</v>
      </c>
      <c r="H27" s="20">
        <f t="shared" si="8"/>
        <v>0.002066600621091874</v>
      </c>
      <c r="I27" s="20">
        <f t="shared" si="9"/>
        <v>0.002066600621091874</v>
      </c>
      <c r="J27" s="20">
        <f t="shared" si="11"/>
        <v>0.07716901179610658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'[1]Никель'!C191</f>
        <v>17405</v>
      </c>
      <c r="F28" s="19">
        <f>'[1]Никель'!C186</f>
        <v>17401</v>
      </c>
      <c r="G28" s="20">
        <f t="shared" si="10"/>
        <v>-0.0002298190175237247</v>
      </c>
      <c r="H28" s="20">
        <f t="shared" si="8"/>
        <v>0.004386724386724383</v>
      </c>
      <c r="I28" s="20">
        <f t="shared" si="9"/>
        <v>0.004386724386724383</v>
      </c>
      <c r="J28" s="20">
        <f t="shared" si="11"/>
        <v>-0.08895612140240716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'[1]Алюминий'!C191</f>
        <v>2113.5</v>
      </c>
      <c r="F29" s="19">
        <f>'[1]Алюминий'!C186</f>
        <v>2117.25</v>
      </c>
      <c r="G29" s="20">
        <f t="shared" si="10"/>
        <v>0.0017743080198722172</v>
      </c>
      <c r="H29" s="20">
        <f t="shared" si="8"/>
        <v>0.02431059506531197</v>
      </c>
      <c r="I29" s="20">
        <f t="shared" si="9"/>
        <v>0.02431059506531197</v>
      </c>
      <c r="J29" s="20">
        <f t="shared" si="11"/>
        <v>0.004386682375117967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75.2</v>
      </c>
      <c r="F30" s="19" t="str">
        <f>'[1]сырье'!M102</f>
        <v>75,17</v>
      </c>
      <c r="G30" s="20">
        <f t="shared" si="10"/>
        <v>-0.0003989361702128047</v>
      </c>
      <c r="H30" s="20">
        <f t="shared" si="8"/>
        <v>0.0006656017039403661</v>
      </c>
      <c r="I30" s="20">
        <f t="shared" si="9"/>
        <v>0.0006656017039403661</v>
      </c>
      <c r="J30" s="20">
        <f t="shared" si="11"/>
        <v>-0.22055163832434665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'[1]Сахар'!C191</f>
        <v>18.72</v>
      </c>
      <c r="F31" s="19">
        <f>'[1]Сахар'!C186</f>
        <v>18.48</v>
      </c>
      <c r="G31" s="20">
        <f t="shared" si="10"/>
        <v>-0.012820512820512775</v>
      </c>
      <c r="H31" s="20">
        <f t="shared" si="8"/>
        <v>-0.020148462354188656</v>
      </c>
      <c r="I31" s="20">
        <f t="shared" si="9"/>
        <v>-0.020148462354188656</v>
      </c>
      <c r="J31" s="20">
        <f t="shared" si="11"/>
        <v>-0.20652640618291107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698.75</v>
      </c>
      <c r="F32" s="19">
        <f>'[1]сырье'!M99*1</f>
        <v>696</v>
      </c>
      <c r="G32" s="20">
        <f t="shared" si="10"/>
        <v>-0.003935599284436542</v>
      </c>
      <c r="H32" s="20">
        <f t="shared" si="8"/>
        <v>0.010526315789473717</v>
      </c>
      <c r="I32" s="20">
        <f t="shared" si="9"/>
        <v>0.010526315789473717</v>
      </c>
      <c r="J32" s="20">
        <f>IF(ISERROR(F32/B32-1),"н/д",F32/B32-1)</f>
        <v>0.06748466257668717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'[1]Пшеница'!C191</f>
        <v>744.4</v>
      </c>
      <c r="F33" s="19">
        <f>'[1]Пшеница'!C186</f>
        <v>745.4</v>
      </c>
      <c r="G33" s="20">
        <f t="shared" si="10"/>
        <v>0.0013433637829123324</v>
      </c>
      <c r="H33" s="20">
        <f t="shared" si="8"/>
        <v>-0.006663113006396548</v>
      </c>
      <c r="I33" s="20">
        <f t="shared" si="9"/>
        <v>-0.006663113006396548</v>
      </c>
      <c r="J33" s="20">
        <f>IF(ISERROR(F33/B33-1),"н/д",F33/B33-1)</f>
        <v>0.06790830945558746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41284</v>
      </c>
      <c r="F35" s="33">
        <f>I1</f>
        <v>41285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30.4215</v>
      </c>
      <c r="F41" s="28">
        <f>'[1]МакроDelay'!Q7</f>
        <v>30.365</v>
      </c>
      <c r="G41" s="20">
        <f>IF(ISERROR(F41/E41-1),"н/д",F41/E41-1)</f>
        <v>-0.001857239123646215</v>
      </c>
      <c r="H41" s="20">
        <f>IF(ISERROR(F41/D41-1),"н/д",F41/D41-1)</f>
        <v>-0.00025351713874632864</v>
      </c>
      <c r="I41" s="20">
        <f t="shared" si="14"/>
        <v>-0.00025351713874632864</v>
      </c>
      <c r="J41" s="20">
        <f t="shared" si="15"/>
        <v>-0.05687479331971701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39.8096</v>
      </c>
      <c r="F42" s="28">
        <f>'[1]МакроDelay'!Q9</f>
        <v>39.6385</v>
      </c>
      <c r="G42" s="20">
        <f t="shared" si="12"/>
        <v>-0.004297958281419656</v>
      </c>
      <c r="H42" s="20">
        <f t="shared" si="13"/>
        <v>-0.01466866855918425</v>
      </c>
      <c r="I42" s="20">
        <f t="shared" si="14"/>
        <v>-0.01466866855918425</v>
      </c>
      <c r="J42" s="20">
        <f t="shared" si="15"/>
        <v>-0.0487814197320352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41250</v>
      </c>
      <c r="E43" s="38">
        <f>'[1]ЗВР-cbr'!D4</f>
        <v>41257</v>
      </c>
      <c r="F43" s="38">
        <f>'[1]ЗВР-cbr'!D3</f>
        <v>41264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527,3</v>
      </c>
      <c r="E44" s="19" t="str">
        <f>'[1]ЗВР-cbr'!L4</f>
        <v>528,8</v>
      </c>
      <c r="F44" s="19" t="str">
        <f>'[1]ЗВР-cbr'!L3</f>
        <v>532</v>
      </c>
      <c r="G44" s="20">
        <f>IF(ISERROR(F44/E44-1),"н/д",F44/E44-1)</f>
        <v>0.00605143721633894</v>
      </c>
      <c r="H44" s="20"/>
      <c r="I44" s="20">
        <f>IF(ISERROR(F44/C44-1),"н/д",F44/C44-1)</f>
        <v>0.06827309236947787</v>
      </c>
      <c r="J44" s="20">
        <f>IF(ISERROR(F44/B44-1),"н/д",F44/B44-1)</f>
        <v>0.21544436828878233</v>
      </c>
      <c r="K44" s="13"/>
    </row>
    <row r="45" spans="1:11" ht="18.75">
      <c r="A45" s="40"/>
      <c r="B45" s="38">
        <v>40909</v>
      </c>
      <c r="C45" s="38">
        <v>41275</v>
      </c>
      <c r="D45" s="38">
        <v>41244</v>
      </c>
      <c r="E45" s="38">
        <v>41267</v>
      </c>
      <c r="F45" s="38">
        <v>41274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6.1</v>
      </c>
      <c r="E46" s="42">
        <v>6.4</v>
      </c>
      <c r="F46" s="42">
        <v>6.6</v>
      </c>
      <c r="G46" s="20">
        <f>IF(ISERROR(F46-E46),"н/д",F46-E46)/100</f>
        <v>0.001999999999999993</v>
      </c>
      <c r="H46" s="20">
        <f>IF(ISERROR(F46-D46),"н/д",F46-D46)/100</f>
        <v>0.005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2013-01-11T09:13:29Z</dcterms:created>
  <dcterms:modified xsi:type="dcterms:W3CDTF">2013-01-11T09:14:12Z</dcterms:modified>
  <cp:category/>
  <cp:version/>
  <cp:contentType/>
  <cp:contentStatus/>
</cp:coreProperties>
</file>