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<sst xmlns="http://schemas.openxmlformats.org/spreadsheetml/2006/main" count="95" uniqueCount="79">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</sst>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7700,43</v>
          </cell>
          <cell r="S94">
            <v>7765.02</v>
          </cell>
        </row>
        <row r="106">
          <cell r="K106" t="str">
            <v>465,25</v>
          </cell>
          <cell r="S106">
            <v>461.42</v>
          </cell>
        </row>
        <row r="141">
          <cell r="K141" t="str">
            <v>2309,50</v>
          </cell>
          <cell r="S141">
            <v>2325.68</v>
          </cell>
        </row>
        <row r="170">
          <cell r="K170" t="str">
            <v>4401,59</v>
          </cell>
          <cell r="S170">
            <v>4399.31</v>
          </cell>
        </row>
      </sheetData>
      <sheetData sheetId="2">
        <row r="34">
          <cell r="I34" t="str">
            <v>7651,03</v>
          </cell>
          <cell r="L34">
            <v>7675.91</v>
          </cell>
        </row>
        <row r="111">
          <cell r="I111" t="str">
            <v>6092,69</v>
          </cell>
          <cell r="L111">
            <v>6117.3099999999995</v>
          </cell>
        </row>
        <row r="168">
          <cell r="I168" t="str">
            <v>3688,56</v>
          </cell>
          <cell r="L168">
            <v>3694.73</v>
          </cell>
        </row>
      </sheetData>
      <sheetData sheetId="3">
        <row r="3">
          <cell r="D3">
            <v>41278</v>
          </cell>
          <cell r="L3" t="str">
            <v>537,4</v>
          </cell>
        </row>
        <row r="4">
          <cell r="D4">
            <v>41271</v>
          </cell>
          <cell r="L4" t="str">
            <v>537,1</v>
          </cell>
        </row>
        <row r="5">
          <cell r="D5">
            <v>41264</v>
          </cell>
          <cell r="L5" t="str">
            <v>532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30.2607</v>
          </cell>
          <cell r="Q7">
            <v>30.2556</v>
          </cell>
        </row>
        <row r="9">
          <cell r="L9">
            <v>40.5009</v>
          </cell>
          <cell r="Q9">
            <v>40.4003</v>
          </cell>
        </row>
      </sheetData>
      <sheetData sheetId="6">
        <row r="83">
          <cell r="M83" t="str">
            <v>93,32</v>
          </cell>
          <cell r="P83">
            <v>93.27</v>
          </cell>
        </row>
        <row r="99">
          <cell r="M99" t="str">
            <v>734,00</v>
          </cell>
          <cell r="P99">
            <v>730.5</v>
          </cell>
        </row>
        <row r="102">
          <cell r="M102" t="str">
            <v>76,80</v>
          </cell>
          <cell r="P102">
            <v>76.28999999999999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951,4</v>
          </cell>
        </row>
        <row r="5">
          <cell r="J5" t="str">
            <v>1070,9</v>
          </cell>
        </row>
        <row r="6">
          <cell r="J6" t="str">
            <v>1030,7</v>
          </cell>
        </row>
        <row r="28">
          <cell r="J28" t="str">
            <v>879,5</v>
          </cell>
        </row>
        <row r="29">
          <cell r="J29" t="str">
            <v>989,9</v>
          </cell>
        </row>
        <row r="30">
          <cell r="J30" t="str">
            <v>924,3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186">
          <cell r="C186">
            <v>109.6553</v>
          </cell>
        </row>
        <row r="191">
          <cell r="C191">
            <v>109.63</v>
          </cell>
        </row>
      </sheetData>
      <sheetData sheetId="13">
        <row r="186">
          <cell r="C186">
            <v>1677.99</v>
          </cell>
        </row>
        <row r="191">
          <cell r="C191">
            <v>1683.9</v>
          </cell>
        </row>
      </sheetData>
      <sheetData sheetId="14">
        <row r="186">
          <cell r="C186">
            <v>7993.79</v>
          </cell>
        </row>
        <row r="191">
          <cell r="C191">
            <v>8019.36</v>
          </cell>
        </row>
      </sheetData>
      <sheetData sheetId="15">
        <row r="186">
          <cell r="C186">
            <v>17429</v>
          </cell>
        </row>
        <row r="191">
          <cell r="C191">
            <v>17500</v>
          </cell>
        </row>
      </sheetData>
      <sheetData sheetId="16">
        <row r="186">
          <cell r="C186">
            <v>2042</v>
          </cell>
        </row>
        <row r="191">
          <cell r="C191">
            <v>2052</v>
          </cell>
        </row>
      </sheetData>
      <sheetData sheetId="17">
        <row r="186">
          <cell r="C186">
            <v>18.61</v>
          </cell>
        </row>
        <row r="191">
          <cell r="C191">
            <v>18.9</v>
          </cell>
        </row>
      </sheetData>
      <sheetData sheetId="18">
        <row r="186">
          <cell r="C186">
            <v>788.0087</v>
          </cell>
        </row>
        <row r="191">
          <cell r="C191">
            <v>782.6</v>
          </cell>
        </row>
      </sheetData>
      <sheetData sheetId="19">
        <row r="186">
          <cell r="C186">
            <v>19933.593</v>
          </cell>
        </row>
        <row r="191">
          <cell r="C191">
            <v>19986.82</v>
          </cell>
        </row>
      </sheetData>
      <sheetData sheetId="20">
        <row r="186">
          <cell r="C186">
            <v>61727.61</v>
          </cell>
        </row>
        <row r="191">
          <cell r="C191">
            <v>62080.79</v>
          </cell>
        </row>
      </sheetData>
      <sheetData sheetId="21">
        <row r="186">
          <cell r="C186">
            <v>10600.44</v>
          </cell>
        </row>
        <row r="191">
          <cell r="C191">
            <v>10879.08</v>
          </cell>
        </row>
      </sheetData>
      <sheetData sheetId="22">
        <row r="186">
          <cell r="C186">
            <v>1472.34</v>
          </cell>
        </row>
        <row r="191">
          <cell r="C191">
            <v>1470.68</v>
          </cell>
        </row>
      </sheetData>
      <sheetData sheetId="23">
        <row r="186">
          <cell r="C186">
            <v>3110.78</v>
          </cell>
        </row>
        <row r="191">
          <cell r="C191">
            <v>3117.5</v>
          </cell>
        </row>
      </sheetData>
      <sheetData sheetId="24">
        <row r="186">
          <cell r="C186">
            <v>13534.89</v>
          </cell>
        </row>
        <row r="191">
          <cell r="C191">
            <v>13507.32</v>
          </cell>
        </row>
      </sheetData>
      <sheetData sheetId="25">
        <row r="186">
          <cell r="C186">
            <v>1509.05</v>
          </cell>
        </row>
        <row r="191">
          <cell r="C191">
            <v>1515.25</v>
          </cell>
        </row>
      </sheetData>
      <sheetData sheetId="26">
        <row r="186">
          <cell r="C186">
            <v>1564.9</v>
          </cell>
        </row>
        <row r="191">
          <cell r="C191">
            <v>1576.54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7" sqref="J37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41290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41289</v>
      </c>
      <c r="F4" s="14">
        <f>I1</f>
        <v>41290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'[1]РТС'!C191</f>
        <v>1576.54</v>
      </c>
      <c r="F6" s="19">
        <f>'[1]РТС'!C186</f>
        <v>1564.9</v>
      </c>
      <c r="G6" s="20">
        <f>IF(ISERROR(F6/E6-1),"н/д",F6/E6-1)</f>
        <v>-0.007383257005848187</v>
      </c>
      <c r="H6" s="20">
        <f>IF(ISERROR(F6/D6-1),"н/д",F6/D6-1)</f>
        <v>-0.007106148087050235</v>
      </c>
      <c r="I6" s="20">
        <f>IF(ISERROR(F6/C6-1),"н/д",F6/C6-1)</f>
        <v>-0.007106148087050235</v>
      </c>
      <c r="J6" s="20">
        <f>IF(ISERROR(F6/B6-1),"н/д",F6/B6-1)</f>
        <v>0.09418786103145926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'[1]ММВБ'!C191</f>
        <v>1515.25</v>
      </c>
      <c r="F7" s="19">
        <f>'[1]ММВБ'!C186</f>
        <v>1509.05</v>
      </c>
      <c r="G7" s="20">
        <f>IF(ISERROR(F7/E7-1),"н/д",F7/E7-1)</f>
        <v>-0.0040917340372875755</v>
      </c>
      <c r="H7" s="20">
        <f>IF(ISERROR(F7/D7-1),"н/д",F7/D7-1)</f>
        <v>-0.003809033416511509</v>
      </c>
      <c r="I7" s="20">
        <f>IF(ISERROR(F7/C7-1),"н/д",F7/C7-1)</f>
        <v>-0.003809033416511509</v>
      </c>
      <c r="J7" s="20">
        <f>IF(ISERROR(F7/B7-1),"н/д",F7/B7-1)</f>
        <v>0.04190454405400956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(США)'!C191</f>
        <v>13507.32</v>
      </c>
      <c r="F9" s="19">
        <f>'[1]DJIA (США)'!C186</f>
        <v>13534.89</v>
      </c>
      <c r="G9" s="20">
        <f aca="true" t="shared" si="0" ref="G9:G15">IF(ISERROR(F9/E9-1),"н/д",F9/E9-1)</f>
        <v>0.0020411154840487278</v>
      </c>
      <c r="H9" s="20">
        <f>IF(ISERROR(F9/D9-1),"н/д",F9/D9-1)</f>
        <v>0.011251997677874437</v>
      </c>
      <c r="I9" s="20">
        <f>IF(ISERROR(F9/C9-1),"н/д",F9/C9-1)</f>
        <v>0.011251997677874437</v>
      </c>
      <c r="J9" s="20">
        <f aca="true" t="shared" si="1" ref="J9:J15">IF(ISERROR(F9/B9-1),"н/д",F9/B9-1)</f>
        <v>0.09506148047760399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(США)'!C191</f>
        <v>3117.5</v>
      </c>
      <c r="F10" s="19">
        <f>'[1]NASDAQ Composite (США)'!C186</f>
        <v>3110.78</v>
      </c>
      <c r="G10" s="20">
        <f t="shared" si="0"/>
        <v>-0.0021555733761026152</v>
      </c>
      <c r="H10" s="20">
        <f aca="true" t="shared" si="2" ref="H10:H15">IF(ISERROR(F10/D10-1),"н/д",F10/D10-1)</f>
        <v>0.0038627731290399314</v>
      </c>
      <c r="I10" s="20">
        <f aca="true" t="shared" si="3" ref="I10:I15">IF(ISERROR(F10/C10-1),"н/д",F10/C10-1)</f>
        <v>0.0038627731290399314</v>
      </c>
      <c r="J10" s="20">
        <f t="shared" si="1"/>
        <v>0.16325338733299466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(США)'!C191</f>
        <v>1470.68</v>
      </c>
      <c r="F11" s="19">
        <f>'[1]S&amp;P500 (США)'!C186</f>
        <v>1472.34</v>
      </c>
      <c r="G11" s="20">
        <f t="shared" si="0"/>
        <v>0.0011287295672748332</v>
      </c>
      <c r="H11" s="20">
        <f>IF(ISERROR(F11/D11-1),"н/д",F11/D11-1)</f>
        <v>0.007148280650390859</v>
      </c>
      <c r="I11" s="20">
        <f t="shared" si="3"/>
        <v>0.007148280650390859</v>
      </c>
      <c r="J11" s="20">
        <f t="shared" si="1"/>
        <v>0.15223509674396785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3694.73</v>
      </c>
      <c r="F12" s="19">
        <f>'[1]евр-индексы'!I168*1</f>
        <v>3688.56</v>
      </c>
      <c r="G12" s="20">
        <f t="shared" si="0"/>
        <v>-0.0016699461124358717</v>
      </c>
      <c r="H12" s="20">
        <f t="shared" si="2"/>
        <v>-0.004595759379747877</v>
      </c>
      <c r="I12" s="20">
        <f t="shared" si="3"/>
        <v>-0.004595759379747877</v>
      </c>
      <c r="J12" s="20">
        <f t="shared" si="1"/>
        <v>0.17568911441466706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7675.91</v>
      </c>
      <c r="F13" s="19">
        <f>'[1]евр-индексы'!I34*1</f>
        <v>7651.03</v>
      </c>
      <c r="G13" s="20">
        <f t="shared" si="0"/>
        <v>-0.003241309499459999</v>
      </c>
      <c r="H13" s="20">
        <f t="shared" si="2"/>
        <v>-0.005821334410973211</v>
      </c>
      <c r="I13" s="20">
        <f t="shared" si="3"/>
        <v>-0.005821334410973211</v>
      </c>
      <c r="J13" s="20">
        <f t="shared" si="1"/>
        <v>0.26297970260419423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6117.3099999999995</v>
      </c>
      <c r="F14" s="19">
        <f>'[1]евр-индексы'!I111*1</f>
        <v>6092.69</v>
      </c>
      <c r="G14" s="20">
        <f t="shared" si="0"/>
        <v>-0.004024644819373258</v>
      </c>
      <c r="H14" s="20">
        <f t="shared" si="2"/>
        <v>0.00651883374661133</v>
      </c>
      <c r="I14" s="20">
        <f t="shared" si="3"/>
        <v>0.00651883374661133</v>
      </c>
      <c r="J14" s="20">
        <f t="shared" si="1"/>
        <v>0.07841329066424985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'[1]Япония'!C191</f>
        <v>10879.08</v>
      </c>
      <c r="F15" s="19">
        <f>'[1]Япония'!C186</f>
        <v>10600.44</v>
      </c>
      <c r="G15" s="20">
        <f t="shared" si="0"/>
        <v>-0.025612459877121907</v>
      </c>
      <c r="H15" s="20">
        <f t="shared" si="2"/>
        <v>0.008791346832812241</v>
      </c>
      <c r="I15" s="20">
        <f t="shared" si="3"/>
        <v>0.008791346832812241</v>
      </c>
      <c r="J15" s="20">
        <f t="shared" si="1"/>
        <v>0.2634045579215081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7765.02</v>
      </c>
      <c r="F17" s="19">
        <f>'[1]азия-индексы'!K94*1</f>
        <v>7700.43</v>
      </c>
      <c r="G17" s="20">
        <f aca="true" t="shared" si="4" ref="G17:G22">IF(ISERROR(F17/E17-1),"н/д",F17/E17-1)</f>
        <v>-0.008318072587063519</v>
      </c>
      <c r="H17" s="20">
        <f aca="true" t="shared" si="5" ref="H17:H22">IF(ISERROR(F17/D17-1),"н/д",F17/D17-1)</f>
        <v>-0.002749408805878595</v>
      </c>
      <c r="I17" s="20">
        <f aca="true" t="shared" si="6" ref="I17:I22">IF(ISERROR(F17/C17-1),"н/д",F17/C17-1)</f>
        <v>-0.002749408805878595</v>
      </c>
      <c r="J17" s="20">
        <f aca="true" t="shared" si="7" ref="J17:J22">IF(ISERROR(F17/B17-1),"н/д",F17/B17-1)</f>
        <v>0.08563183063961288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'[1]азия-индексы'!S106</f>
        <v>461.42</v>
      </c>
      <c r="F18" s="19">
        <f>'[1]азия-индексы'!K106*1</f>
        <v>465.25</v>
      </c>
      <c r="G18" s="20">
        <f t="shared" si="4"/>
        <v>0.008300463785704926</v>
      </c>
      <c r="H18" s="20">
        <f t="shared" si="5"/>
        <v>0.04045531800697755</v>
      </c>
      <c r="I18" s="20">
        <f>IF(ISERROR(F18/C18-1),"н/д",F18/C18-1)</f>
        <v>0.04045531800697755</v>
      </c>
      <c r="J18" s="20">
        <f t="shared" si="7"/>
        <v>0.3711246021454675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'[1]Индия'!C191</f>
        <v>19986.82</v>
      </c>
      <c r="F19" s="19">
        <f>'[1]Индия'!C186</f>
        <v>19933.593</v>
      </c>
      <c r="G19" s="20">
        <f t="shared" si="4"/>
        <v>-0.002663104986185827</v>
      </c>
      <c r="H19" s="20">
        <f t="shared" si="5"/>
        <v>0.009678247761683911</v>
      </c>
      <c r="I19" s="20">
        <f t="shared" si="6"/>
        <v>0.009678247761683911</v>
      </c>
      <c r="J19" s="20">
        <f t="shared" si="7"/>
        <v>0.2604455216405983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'[1]азия-индексы'!S170</f>
        <v>4399.31</v>
      </c>
      <c r="F20" s="19">
        <f>'[1]азия-индексы'!K170*1</f>
        <v>4401.59</v>
      </c>
      <c r="G20" s="20">
        <f t="shared" si="4"/>
        <v>0.0005182630912574648</v>
      </c>
      <c r="H20" s="20">
        <f t="shared" si="5"/>
        <v>0.0007957999949979033</v>
      </c>
      <c r="I20" s="20">
        <f t="shared" si="6"/>
        <v>0.0007957999949979033</v>
      </c>
      <c r="J20" s="20">
        <f>IF(ISERROR(F20/B20-1),"н/д",F20/B20-1)</f>
        <v>0.1317847197401949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'[1]азия-индексы'!S141</f>
        <v>2325.68</v>
      </c>
      <c r="F21" s="19">
        <f>'[1]азия-индексы'!K141*1</f>
        <v>2309.5</v>
      </c>
      <c r="G21" s="20">
        <f t="shared" si="4"/>
        <v>-0.006957105018747134</v>
      </c>
      <c r="H21" s="20">
        <f t="shared" si="5"/>
        <v>0.014687597481623849</v>
      </c>
      <c r="I21" s="20">
        <f t="shared" si="6"/>
        <v>0.014687597481623849</v>
      </c>
      <c r="J21" s="20">
        <f t="shared" si="7"/>
        <v>0.04971069891324609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'[1]Бразилия'!C191</f>
        <v>62080.79</v>
      </c>
      <c r="F22" s="19">
        <f>'[1]Бразилия'!C186</f>
        <v>61727.61</v>
      </c>
      <c r="G22" s="20">
        <f t="shared" si="4"/>
        <v>-0.005689038428795756</v>
      </c>
      <c r="H22" s="20">
        <f t="shared" si="5"/>
        <v>-0.0033089229022417177</v>
      </c>
      <c r="I22" s="20">
        <f t="shared" si="6"/>
        <v>-0.0033089229022417177</v>
      </c>
      <c r="J22" s="20">
        <f t="shared" si="7"/>
        <v>0.053365533357553785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Brent'!C191</f>
        <v>109.63</v>
      </c>
      <c r="F24" s="29">
        <f>'[1]нефть Brent'!C186</f>
        <v>109.6553</v>
      </c>
      <c r="G24" s="20">
        <f>IF(ISERROR(F24/E24-1),"н/д",F24/E24-1)</f>
        <v>0.000230776247377662</v>
      </c>
      <c r="H24" s="20">
        <f aca="true" t="shared" si="8" ref="H24:H33">IF(ISERROR(F24/D24-1),"н/д",F24/D24-1)</f>
        <v>-0.012292379751396187</v>
      </c>
      <c r="I24" s="20">
        <f aca="true" t="shared" si="9" ref="I24:I33">IF(ISERROR(F24/C24-1),"н/д",F24/C24-1)</f>
        <v>-0.012292379751396187</v>
      </c>
      <c r="J24" s="20">
        <f>IF(ISERROR(F24/B24-1),"н/д",F24/B24-1)</f>
        <v>-0.024852823477100938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93.27</v>
      </c>
      <c r="F25" s="29">
        <f>'[1]сырье'!M83*1</f>
        <v>93.32</v>
      </c>
      <c r="G25" s="20">
        <f aca="true" t="shared" si="10" ref="G25:G33">IF(ISERROR(F25/E25-1),"н/д",F25/E25-1)</f>
        <v>0.000536078052964406</v>
      </c>
      <c r="H25" s="20">
        <f t="shared" si="8"/>
        <v>0.0017174753112922936</v>
      </c>
      <c r="I25" s="20">
        <f t="shared" si="9"/>
        <v>0.0017174753112922936</v>
      </c>
      <c r="J25" s="20">
        <f aca="true" t="shared" si="11" ref="J25:J31">IF(ISERROR(F25/B25-1),"н/д",F25/B25-1)</f>
        <v>-0.07886684433915703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'[1]Золото'!C191</f>
        <v>1683.9</v>
      </c>
      <c r="F26" s="19">
        <f>'[1]Золото'!C186</f>
        <v>1677.99</v>
      </c>
      <c r="G26" s="20">
        <f t="shared" si="10"/>
        <v>-0.003509709602708022</v>
      </c>
      <c r="H26" s="20">
        <f t="shared" si="8"/>
        <v>0.009499458548910988</v>
      </c>
      <c r="I26" s="20">
        <f t="shared" si="9"/>
        <v>0.009499458548910988</v>
      </c>
      <c r="J26" s="20">
        <f t="shared" si="11"/>
        <v>0.04345971389898384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'[1]Медь'!C191</f>
        <v>8019.36</v>
      </c>
      <c r="F27" s="19">
        <f>'[1]Медь'!C186</f>
        <v>7993.79</v>
      </c>
      <c r="G27" s="20">
        <f t="shared" si="10"/>
        <v>-0.0031885337483290588</v>
      </c>
      <c r="H27" s="20">
        <f t="shared" si="8"/>
        <v>-0.012554012021612215</v>
      </c>
      <c r="I27" s="20">
        <f t="shared" si="9"/>
        <v>-0.012554012021612215</v>
      </c>
      <c r="J27" s="20">
        <f t="shared" si="11"/>
        <v>0.06145262042807387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'[1]Никель'!C191</f>
        <v>17500</v>
      </c>
      <c r="F28" s="19">
        <f>'[1]Никель'!C186</f>
        <v>17429</v>
      </c>
      <c r="G28" s="20">
        <f t="shared" si="10"/>
        <v>-0.00405714285714287</v>
      </c>
      <c r="H28" s="20">
        <f t="shared" si="8"/>
        <v>0.00600288600288601</v>
      </c>
      <c r="I28" s="20">
        <f t="shared" si="9"/>
        <v>0.00600288600288601</v>
      </c>
      <c r="J28" s="20">
        <f t="shared" si="11"/>
        <v>-0.08749015803244375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'[1]Алюминий'!C191</f>
        <v>2052</v>
      </c>
      <c r="F29" s="19">
        <f>'[1]Алюминий'!C186</f>
        <v>2042</v>
      </c>
      <c r="G29" s="20">
        <f t="shared" si="10"/>
        <v>-0.004873294346978585</v>
      </c>
      <c r="H29" s="20">
        <f t="shared" si="8"/>
        <v>-0.012094823415578104</v>
      </c>
      <c r="I29" s="20">
        <f t="shared" si="9"/>
        <v>-0.012094823415578104</v>
      </c>
      <c r="J29" s="20">
        <f t="shared" si="11"/>
        <v>-0.03131061262959467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76.28999999999999</v>
      </c>
      <c r="F30" s="19" t="str">
        <f>'[1]сырье'!M102</f>
        <v>76,80</v>
      </c>
      <c r="G30" s="20">
        <f t="shared" si="10"/>
        <v>0.006685017695635231</v>
      </c>
      <c r="H30" s="20">
        <f t="shared" si="8"/>
        <v>0.022364217252396124</v>
      </c>
      <c r="I30" s="20">
        <f t="shared" si="9"/>
        <v>0.022364217252396124</v>
      </c>
      <c r="J30" s="20">
        <f t="shared" si="11"/>
        <v>-0.2036499377851514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'[1]Сахар'!C191</f>
        <v>18.9</v>
      </c>
      <c r="F31" s="19">
        <f>'[1]Сахар'!C186</f>
        <v>18.61</v>
      </c>
      <c r="G31" s="20">
        <f t="shared" si="10"/>
        <v>-0.015343915343915326</v>
      </c>
      <c r="H31" s="20">
        <f t="shared" si="8"/>
        <v>-0.013255567338282037</v>
      </c>
      <c r="I31" s="20">
        <f t="shared" si="9"/>
        <v>-0.013255567338282037</v>
      </c>
      <c r="J31" s="20">
        <f t="shared" si="11"/>
        <v>-0.20094461142121078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730.5</v>
      </c>
      <c r="F32" s="19">
        <f>'[1]сырье'!M99*1</f>
        <v>734</v>
      </c>
      <c r="G32" s="20">
        <f t="shared" si="10"/>
        <v>0.004791238877481119</v>
      </c>
      <c r="H32" s="20">
        <f t="shared" si="8"/>
        <v>0.06569872958257705</v>
      </c>
      <c r="I32" s="20">
        <f t="shared" si="9"/>
        <v>0.06569872958257705</v>
      </c>
      <c r="J32" s="20">
        <f>IF(ISERROR(F32/B32-1),"н/д",F32/B32-1)</f>
        <v>0.1257668711656441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'[1]Пшеница'!C191</f>
        <v>782.6</v>
      </c>
      <c r="F33" s="19">
        <f>'[1]Пшеница'!C186</f>
        <v>788.0087</v>
      </c>
      <c r="G33" s="20">
        <f t="shared" si="10"/>
        <v>0.006911193457705078</v>
      </c>
      <c r="H33" s="20">
        <f t="shared" si="8"/>
        <v>0.050118203624733404</v>
      </c>
      <c r="I33" s="20">
        <f t="shared" si="9"/>
        <v>0.050118203624733404</v>
      </c>
      <c r="J33" s="20">
        <f>IF(ISERROR(F33/B33-1),"н/д",F33/B33-1)</f>
        <v>0.12895229226361038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41289</v>
      </c>
      <c r="F35" s="33">
        <f>I1</f>
        <v>41290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30.2607</v>
      </c>
      <c r="F41" s="28">
        <f>'[1]МакроDelay'!Q7</f>
        <v>30.2556</v>
      </c>
      <c r="G41" s="20">
        <f>IF(ISERROR(F41/E41-1),"н/д",F41/E41-1)</f>
        <v>-0.00016853542713812786</v>
      </c>
      <c r="H41" s="20">
        <f>IF(ISERROR(F41/D41-1),"н/д",F41/D41-1)</f>
        <v>-0.003855435967167753</v>
      </c>
      <c r="I41" s="20">
        <f t="shared" si="14"/>
        <v>-0.003855435967167753</v>
      </c>
      <c r="J41" s="20">
        <f t="shared" si="15"/>
        <v>-0.06027271519064803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40.5009</v>
      </c>
      <c r="F42" s="28">
        <f>'[1]МакроDelay'!Q9</f>
        <v>40.4003</v>
      </c>
      <c r="G42" s="20">
        <f t="shared" si="12"/>
        <v>-0.0024838954196079177</v>
      </c>
      <c r="H42" s="20">
        <f t="shared" si="13"/>
        <v>0.004268107764128004</v>
      </c>
      <c r="I42" s="20">
        <f t="shared" si="14"/>
        <v>0.004268107764128004</v>
      </c>
      <c r="J42" s="20">
        <f t="shared" si="15"/>
        <v>-0.030500245761069134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41264</v>
      </c>
      <c r="E43" s="38">
        <f>'[1]ЗВР-cbr'!D4</f>
        <v>41271</v>
      </c>
      <c r="F43" s="38">
        <f>'[1]ЗВР-cbr'!D3</f>
        <v>41278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532</v>
      </c>
      <c r="E44" s="19" t="str">
        <f>'[1]ЗВР-cbr'!L4</f>
        <v>537,1</v>
      </c>
      <c r="F44" s="19" t="str">
        <f>'[1]ЗВР-cbr'!L3</f>
        <v>537,4</v>
      </c>
      <c r="G44" s="20">
        <f>IF(ISERROR(F44/E44-1),"н/д",F44/E44-1)</f>
        <v>0.0005585552038724906</v>
      </c>
      <c r="H44" s="20"/>
      <c r="I44" s="20">
        <f>IF(ISERROR(F44/C44-1),"н/д",F44/C44-1)</f>
        <v>0.07911646586345378</v>
      </c>
      <c r="J44" s="20">
        <f>IF(ISERROR(F44/B44-1),"н/д",F44/B44-1)</f>
        <v>0.22778158556088646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41275</v>
      </c>
      <c r="F45" s="38">
        <v>41283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</v>
      </c>
      <c r="F46" s="42">
        <v>0.3</v>
      </c>
      <c r="G46" s="20">
        <f>IF(ISERROR(F46-E46),"н/д",F46-E46)/100</f>
        <v>0.003</v>
      </c>
      <c r="H46" s="20">
        <f>IF(ISERROR(F46-D46),"н/д",F46-D46)/100</f>
        <v>0.003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41153</v>
      </c>
      <c r="E54" s="44">
        <v>41183</v>
      </c>
      <c r="F54" s="44">
        <v>41214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1030.7</v>
      </c>
      <c r="E55" s="19">
        <f>'[1]Дох-Расх фед.б.'!J5*1</f>
        <v>1070.9</v>
      </c>
      <c r="F55" s="19">
        <f>'[1]Дох-Расх фед.б.'!J4*1</f>
        <v>951.4</v>
      </c>
      <c r="G55" s="20">
        <f>IF(ISERROR(F55/E55-1),"н/д",F55/E55-1)</f>
        <v>-0.11158838360257739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924.3</v>
      </c>
      <c r="E56" s="19">
        <f>'[1]Дох-Расх фед.б.'!J29*1</f>
        <v>989.9</v>
      </c>
      <c r="F56" s="19">
        <f>'[1]Дох-Расх фед.б.'!J28*1</f>
        <v>879.5</v>
      </c>
      <c r="G56" s="20">
        <f>IF(ISERROR(F56/E56-1),"н/д",F56/E56-1)</f>
        <v>-0.1115264168097787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106.40000000000009</v>
      </c>
      <c r="E57" s="25">
        <f>E55-E56</f>
        <v>81.00000000000011</v>
      </c>
      <c r="F57" s="19">
        <f>F55-F56</f>
        <v>71.89999999999998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41122</v>
      </c>
      <c r="E58" s="44">
        <v>41153</v>
      </c>
      <c r="F58" s="44">
        <v>41183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42.054</v>
      </c>
      <c r="E59" s="42">
        <v>44.045</v>
      </c>
      <c r="F59" s="42">
        <v>46.052</v>
      </c>
      <c r="G59" s="20">
        <f>IF(ISERROR(F59/E59-1),"н/д",F59/E59-1)</f>
        <v>0.04556703371551807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29.414</v>
      </c>
      <c r="E60" s="42">
        <v>26.916</v>
      </c>
      <c r="F60" s="42">
        <v>31.553</v>
      </c>
      <c r="G60" s="20">
        <f>IF(ISERROR(F60/E60-1),"н/д",F60/E60-1)</f>
        <v>0.17227671273591927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12.64</v>
      </c>
      <c r="E61" s="42">
        <f>E59-E60</f>
        <v>17.129</v>
      </c>
      <c r="F61" s="42">
        <f>F59-F60</f>
        <v>14.498999999999999</v>
      </c>
      <c r="G61" s="20">
        <f>IF(ISERROR(F61/E61-1),"н/д",F61/E61-1)</f>
        <v>-0.15354077879619377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2013-01-16T09:11:14Z</dcterms:created>
  <dcterms:modified xsi:type="dcterms:W3CDTF">2013-01-16T09:12:19Z</dcterms:modified>
  <cp:category/>
  <cp:version/>
  <cp:contentType/>
  <cp:contentStatus/>
</cp:coreProperties>
</file>