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<sst xmlns="http://schemas.openxmlformats.org/spreadsheetml/2006/main" count="95" uniqueCount="80">
  <si>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</si>
  <si>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</si>
  <si>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</si>
  <si>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</si>
  <si>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</si>
  <si>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</si>
  <si>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</si>
  <si>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</si>
  <si>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</si>
  <si>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</si>
  <si>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</si>
  <si>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</si>
  <si>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</si>
  <si>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</si>
  <si>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</si>
  <si>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</si>
  <si>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</si>
  <si>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</si>
  <si>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</si>
  <si>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</si>
  <si>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</si>
  <si>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</si>
  <si>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</si>
  <si>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</si>
  <si>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</si>
  <si>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</si>
  <si>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</si>
  <si>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</si>
  <si>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</si>
  <si>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</si>
  <si>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</si>
  <si>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</si>
  <si>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</si>
  <si>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</si>
  <si>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</si>
  <si>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</si>
  <si>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</si>
  <si>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</si>
  <si>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</si>
  <si>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</si>
  <si>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</si>
  <si>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</si>
  <si>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</si>
  <si>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</si>
  <si>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</si>
  <si>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</si>
  <si>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</si>
  <si>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</si>
  <si>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</si>
  <si>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</si>
  <si>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</si>
  <si>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</si>
  <si>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</si>
  <si>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</si>
  <si>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</si>
  <si>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</si>
  <si>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</si>
  <si>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</si>
  <si>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</si>
  <si>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</si>
  <si>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</si>
  <si>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</si>
  <si>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</si>
  <si>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</si>
  <si>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</si>
  <si>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</si>
  <si>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</si>
  <si>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</si>
  <si>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</si>
  <si>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2010 г.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</si>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</sst>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4">
          <cell r="K94" t="str">
            <v>7695,99</v>
          </cell>
          <cell r="S94">
            <v>7744.179999999999</v>
          </cell>
        </row>
        <row r="106">
          <cell r="K106" t="str">
            <v>452,40</v>
          </cell>
          <cell r="S106">
            <v>443.37</v>
          </cell>
        </row>
        <row r="141">
          <cell r="K141" t="str">
            <v>2302,60</v>
          </cell>
          <cell r="S141">
            <v>2320.91</v>
          </cell>
        </row>
        <row r="170">
          <cell r="K170" t="str">
            <v>4418,73</v>
          </cell>
          <cell r="S170">
            <v>4416.549999999999</v>
          </cell>
        </row>
      </sheetData>
      <sheetData sheetId="2">
        <row r="34">
          <cell r="I34" t="str">
            <v>7688,18</v>
          </cell>
          <cell r="L34">
            <v>7707.54</v>
          </cell>
        </row>
        <row r="111">
          <cell r="I111" t="str">
            <v>6202,74</v>
          </cell>
          <cell r="L111">
            <v>6197.61</v>
          </cell>
        </row>
        <row r="168">
          <cell r="I168" t="str">
            <v>3721,67</v>
          </cell>
          <cell r="L168">
            <v>3726.17</v>
          </cell>
        </row>
      </sheetData>
      <sheetData sheetId="3">
        <row r="3">
          <cell r="D3">
            <v>41285</v>
          </cell>
          <cell r="L3" t="str">
            <v>526,4</v>
          </cell>
        </row>
        <row r="4">
          <cell r="D4">
            <v>41278</v>
          </cell>
          <cell r="L4" t="str">
            <v>537,4</v>
          </cell>
        </row>
        <row r="5">
          <cell r="D5">
            <v>41271</v>
          </cell>
          <cell r="L5" t="str">
            <v>537,1</v>
          </cell>
        </row>
      </sheetData>
      <sheetData sheetId="4">
        <row r="8">
          <cell r="C8">
            <v>6.7</v>
          </cell>
          <cell r="D8">
            <v>6.7</v>
          </cell>
          <cell r="E8">
            <v>7.53</v>
          </cell>
          <cell r="F8">
            <v>7.53</v>
          </cell>
        </row>
      </sheetData>
      <sheetData sheetId="5">
        <row r="7">
          <cell r="L7">
            <v>30.195</v>
          </cell>
          <cell r="Q7">
            <v>30.2292</v>
          </cell>
        </row>
        <row r="9">
          <cell r="L9">
            <v>40.3194</v>
          </cell>
          <cell r="Q9">
            <v>40.22</v>
          </cell>
        </row>
      </sheetData>
      <sheetData sheetId="6">
        <row r="83">
          <cell r="M83" t="str">
            <v>96,24</v>
          </cell>
          <cell r="P83">
            <v>96</v>
          </cell>
        </row>
        <row r="99">
          <cell r="M99" t="str">
            <v>716,50</v>
          </cell>
          <cell r="P99">
            <v>720.75</v>
          </cell>
        </row>
        <row r="102">
          <cell r="M102" t="str">
            <v>80,32</v>
          </cell>
          <cell r="P102">
            <v>80.47999999999999</v>
          </cell>
        </row>
      </sheetData>
      <sheetData sheetId="7">
        <row r="22">
          <cell r="P22">
            <v>41224</v>
          </cell>
          <cell r="Q22">
            <v>25080.6</v>
          </cell>
        </row>
        <row r="23">
          <cell r="P23">
            <v>41194</v>
          </cell>
          <cell r="Q23">
            <v>24739.2</v>
          </cell>
        </row>
        <row r="24">
          <cell r="P24">
            <v>41163</v>
          </cell>
          <cell r="Q24">
            <v>24657.5</v>
          </cell>
        </row>
      </sheetData>
      <sheetData sheetId="8">
        <row r="4">
          <cell r="J4" t="str">
            <v>1451,5</v>
          </cell>
        </row>
        <row r="5">
          <cell r="J5" t="str">
            <v>951,4</v>
          </cell>
        </row>
        <row r="6">
          <cell r="J6" t="str">
            <v>1070,9</v>
          </cell>
        </row>
        <row r="28">
          <cell r="J28" t="str">
            <v>2253</v>
          </cell>
        </row>
        <row r="29">
          <cell r="J29" t="str">
            <v>879,5</v>
          </cell>
        </row>
        <row r="30">
          <cell r="J30" t="str">
            <v>989,9</v>
          </cell>
        </row>
      </sheetData>
      <sheetData sheetId="9">
        <row r="40">
          <cell r="B40">
            <v>102</v>
          </cell>
        </row>
        <row r="43">
          <cell r="B43">
            <v>101.8</v>
          </cell>
        </row>
        <row r="45">
          <cell r="B45">
            <v>101.9</v>
          </cell>
        </row>
      </sheetData>
      <sheetData sheetId="10">
        <row r="5">
          <cell r="AB5">
            <v>1366.5</v>
          </cell>
          <cell r="AC5">
            <v>1366.5</v>
          </cell>
          <cell r="AD5">
            <v>981.8</v>
          </cell>
          <cell r="AE5">
            <v>981.8</v>
          </cell>
        </row>
      </sheetData>
      <sheetData sheetId="12">
        <row r="691">
          <cell r="C691">
            <v>112.6629</v>
          </cell>
        </row>
        <row r="696">
          <cell r="C696">
            <v>112.8</v>
          </cell>
        </row>
      </sheetData>
      <sheetData sheetId="13">
        <row r="691">
          <cell r="C691">
            <v>1681.06</v>
          </cell>
        </row>
        <row r="696">
          <cell r="C696">
            <v>1686.7</v>
          </cell>
        </row>
      </sheetData>
      <sheetData sheetId="14">
        <row r="691">
          <cell r="C691">
            <v>8100.08</v>
          </cell>
        </row>
        <row r="696">
          <cell r="C696">
            <v>8122.97</v>
          </cell>
        </row>
      </sheetData>
      <sheetData sheetId="15">
        <row r="691">
          <cell r="C691">
            <v>17437</v>
          </cell>
        </row>
        <row r="696">
          <cell r="C696">
            <v>17545</v>
          </cell>
        </row>
      </sheetData>
      <sheetData sheetId="16">
        <row r="691">
          <cell r="C691">
            <v>2064.44</v>
          </cell>
        </row>
        <row r="696">
          <cell r="C696">
            <v>2076</v>
          </cell>
        </row>
      </sheetData>
      <sheetData sheetId="17">
        <row r="691">
          <cell r="C691">
            <v>17.96</v>
          </cell>
        </row>
        <row r="696">
          <cell r="C696">
            <v>18.12</v>
          </cell>
        </row>
      </sheetData>
      <sheetData sheetId="18">
        <row r="691">
          <cell r="C691">
            <v>771.6</v>
          </cell>
        </row>
        <row r="696">
          <cell r="C696">
            <v>774.6</v>
          </cell>
        </row>
      </sheetData>
      <sheetData sheetId="19">
        <row r="691">
          <cell r="C691">
            <v>19975.983</v>
          </cell>
        </row>
        <row r="696">
          <cell r="C696">
            <v>20026.61</v>
          </cell>
        </row>
      </sheetData>
      <sheetData sheetId="20">
        <row r="691">
          <cell r="C691">
            <v>61966.26</v>
          </cell>
        </row>
        <row r="696">
          <cell r="C696">
            <v>61692.29</v>
          </cell>
        </row>
      </sheetData>
      <sheetData sheetId="21">
        <row r="691">
          <cell r="C691">
            <v>10620.87</v>
          </cell>
        </row>
        <row r="696">
          <cell r="C696">
            <v>10486.99</v>
          </cell>
        </row>
      </sheetData>
      <sheetData sheetId="22">
        <row r="691">
          <cell r="C691">
            <v>1494.81</v>
          </cell>
        </row>
        <row r="696">
          <cell r="C696">
            <v>1492.56</v>
          </cell>
        </row>
      </sheetData>
      <sheetData sheetId="23">
        <row r="691">
          <cell r="C691">
            <v>3153.67</v>
          </cell>
        </row>
        <row r="696">
          <cell r="C696">
            <v>3143.18</v>
          </cell>
        </row>
      </sheetData>
      <sheetData sheetId="24">
        <row r="691">
          <cell r="C691">
            <v>13779.33</v>
          </cell>
        </row>
        <row r="696">
          <cell r="C696">
            <v>13712.21</v>
          </cell>
        </row>
      </sheetData>
      <sheetData sheetId="25">
        <row r="691">
          <cell r="C691">
            <v>1523.91</v>
          </cell>
        </row>
        <row r="696">
          <cell r="C696">
            <v>1537.49</v>
          </cell>
        </row>
      </sheetData>
      <sheetData sheetId="26">
        <row r="691">
          <cell r="C691">
            <v>1591.96</v>
          </cell>
        </row>
        <row r="696">
          <cell r="C696">
            <v>1605.36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41298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41275</v>
      </c>
      <c r="E4" s="14">
        <f>IF(J4=2,F4-3,F4-1)</f>
        <v>41297</v>
      </c>
      <c r="F4" s="14">
        <f>I1</f>
        <v>41298</v>
      </c>
      <c r="G4" s="15"/>
      <c r="H4" s="11"/>
      <c r="I4" s="15"/>
      <c r="J4" s="12">
        <f>WEEKDAY(F4)</f>
        <v>5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1576.1</v>
      </c>
      <c r="E6" s="19">
        <f>'[1]РТС'!C696</f>
        <v>1605.36</v>
      </c>
      <c r="F6" s="19">
        <f>'[1]РТС'!C691</f>
        <v>1591.96</v>
      </c>
      <c r="G6" s="20">
        <f>IF(ISERROR(F6/E6-1),"н/д",F6/E6-1)</f>
        <v>-0.00834703742462739</v>
      </c>
      <c r="H6" s="20">
        <f>IF(ISERROR(F6/D6-1),"н/д",F6/D6-1)</f>
        <v>0.010062813273269633</v>
      </c>
      <c r="I6" s="20">
        <f>IF(ISERROR(F6/C6-1),"н/д",F6/C6-1)</f>
        <v>0.010062813273269633</v>
      </c>
      <c r="J6" s="20">
        <f>IF(ISERROR(F6/B6-1),"н/д",F6/B6-1)</f>
        <v>0.11310838216348773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1514.82</v>
      </c>
      <c r="E7" s="19">
        <f>'[1]ММВБ'!C696</f>
        <v>1537.49</v>
      </c>
      <c r="F7" s="19">
        <f>'[1]ММВБ'!C691</f>
        <v>1523.91</v>
      </c>
      <c r="G7" s="20">
        <f>IF(ISERROR(F7/E7-1),"н/д",F7/E7-1)</f>
        <v>-0.008832577772863504</v>
      </c>
      <c r="H7" s="20">
        <f>IF(ISERROR(F7/D7-1),"н/д",F7/D7-1)</f>
        <v>0.0060007129559949135</v>
      </c>
      <c r="I7" s="20">
        <f>IF(ISERROR(F7/C7-1),"н/д",F7/C7-1)</f>
        <v>0.0060007129559949135</v>
      </c>
      <c r="J7" s="20">
        <f>IF(ISERROR(F7/B7-1),"н/д",F7/B7-1)</f>
        <v>0.052164443676051775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13384.29</v>
      </c>
      <c r="E9" s="19">
        <f>'[1]DJIA (США)'!C696</f>
        <v>13712.21</v>
      </c>
      <c r="F9" s="19">
        <f>'[1]DJIA (США)'!C691</f>
        <v>13779.33</v>
      </c>
      <c r="G9" s="20">
        <f aca="true" t="shared" si="0" ref="G9:G15">IF(ISERROR(F9/E9-1),"н/д",F9/E9-1)</f>
        <v>0.004894907531316939</v>
      </c>
      <c r="H9" s="20">
        <f>IF(ISERROR(F9/D9-1),"н/д",F9/D9-1)</f>
        <v>0.029515200283317222</v>
      </c>
      <c r="I9" s="20">
        <f>IF(ISERROR(F9/C9-1),"н/д",F9/C9-1)</f>
        <v>0.029515200283317222</v>
      </c>
      <c r="J9" s="20">
        <f aca="true" t="shared" si="1" ref="J9:J15">IF(ISERROR(F9/B9-1),"н/д",F9/B9-1)</f>
        <v>0.11483828164022492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3098.81</v>
      </c>
      <c r="E10" s="19">
        <f>'[1]NASDAQ Composite (США)'!C696</f>
        <v>3143.18</v>
      </c>
      <c r="F10" s="19">
        <f>'[1]NASDAQ Composite (США)'!C691</f>
        <v>3153.67</v>
      </c>
      <c r="G10" s="20">
        <f t="shared" si="0"/>
        <v>0.0033373844323265622</v>
      </c>
      <c r="H10" s="20">
        <f aca="true" t="shared" si="2" ref="H10:H15">IF(ISERROR(F10/D10-1),"н/д",F10/D10-1)</f>
        <v>0.017703570080127573</v>
      </c>
      <c r="I10" s="20">
        <f aca="true" t="shared" si="3" ref="I10:I15">IF(ISERROR(F10/C10-1),"н/д",F10/C10-1)</f>
        <v>0.017703570080127573</v>
      </c>
      <c r="J10" s="20">
        <f t="shared" si="1"/>
        <v>0.17929178856442607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1461.89</v>
      </c>
      <c r="E11" s="19">
        <f>'[1]S&amp;P500 (США)'!C696</f>
        <v>1492.56</v>
      </c>
      <c r="F11" s="19">
        <f>'[1]S&amp;P500 (США)'!C691</f>
        <v>1494.81</v>
      </c>
      <c r="G11" s="20">
        <f t="shared" si="0"/>
        <v>0.0015074770863483522</v>
      </c>
      <c r="H11" s="20">
        <f>IF(ISERROR(F11/D11-1),"н/д",F11/D11-1)</f>
        <v>0.02251879416371949</v>
      </c>
      <c r="I11" s="20">
        <f t="shared" si="3"/>
        <v>0.02251879416371949</v>
      </c>
      <c r="J11" s="20">
        <f t="shared" si="1"/>
        <v>0.16981984118060423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3705.5899999999997</v>
      </c>
      <c r="E12" s="19">
        <f>'[1]евр-индексы'!L168</f>
        <v>3726.17</v>
      </c>
      <c r="F12" s="19">
        <f>'[1]евр-индексы'!I168*1</f>
        <v>3721.67</v>
      </c>
      <c r="G12" s="20">
        <f t="shared" si="0"/>
        <v>-0.001207674368050804</v>
      </c>
      <c r="H12" s="20">
        <f t="shared" si="2"/>
        <v>0.004339389948699202</v>
      </c>
      <c r="I12" s="20">
        <f t="shared" si="3"/>
        <v>0.004339389948699202</v>
      </c>
      <c r="J12" s="20">
        <f t="shared" si="1"/>
        <v>0.18624257337379202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7695.83</v>
      </c>
      <c r="E13" s="19">
        <f>'[1]евр-индексы'!L34</f>
        <v>7707.54</v>
      </c>
      <c r="F13" s="19">
        <f>'[1]евр-индексы'!I34*1</f>
        <v>7688.18</v>
      </c>
      <c r="G13" s="20">
        <f t="shared" si="0"/>
        <v>-0.0025118260819924076</v>
      </c>
      <c r="H13" s="20">
        <f t="shared" si="2"/>
        <v>-0.0009940448268737079</v>
      </c>
      <c r="I13" s="20">
        <f t="shared" si="3"/>
        <v>-0.0009940448268737079</v>
      </c>
      <c r="J13" s="20">
        <f t="shared" si="1"/>
        <v>0.26911217051397207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6053.23</v>
      </c>
      <c r="E14" s="19">
        <f>'[1]евр-индексы'!L111</f>
        <v>6197.61</v>
      </c>
      <c r="F14" s="19">
        <f>'[1]евр-индексы'!I111*1</f>
        <v>6202.74</v>
      </c>
      <c r="G14" s="20">
        <f t="shared" si="0"/>
        <v>0.0008277384346546679</v>
      </c>
      <c r="H14" s="20">
        <f t="shared" si="2"/>
        <v>0.024699210173741992</v>
      </c>
      <c r="I14" s="20">
        <f t="shared" si="3"/>
        <v>0.024699210173741992</v>
      </c>
      <c r="J14" s="20">
        <f t="shared" si="1"/>
        <v>0.09789227000467271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10508.06</v>
      </c>
      <c r="E15" s="19">
        <f>'[1]Япония'!C696</f>
        <v>10486.99</v>
      </c>
      <c r="F15" s="19">
        <f>'[1]Япония'!C691</f>
        <v>10620.87</v>
      </c>
      <c r="G15" s="20">
        <f t="shared" si="0"/>
        <v>0.012766294236954634</v>
      </c>
      <c r="H15" s="20">
        <f t="shared" si="2"/>
        <v>0.010735568696790931</v>
      </c>
      <c r="I15" s="20">
        <f t="shared" si="3"/>
        <v>0.010735568696790931</v>
      </c>
      <c r="J15" s="20">
        <f t="shared" si="1"/>
        <v>0.2658394903505712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7721.660000000001</v>
      </c>
      <c r="E17" s="19">
        <f>'[1]азия-индексы'!S94*1</f>
        <v>7744.179999999999</v>
      </c>
      <c r="F17" s="19">
        <f>'[1]азия-индексы'!K94*1</f>
        <v>7695.99</v>
      </c>
      <c r="G17" s="20">
        <f aca="true" t="shared" si="4" ref="G17:G22">IF(ISERROR(F17/E17-1),"н/д",F17/E17-1)</f>
        <v>-0.0062227375913266325</v>
      </c>
      <c r="H17" s="20">
        <f aca="true" t="shared" si="5" ref="H17:H22">IF(ISERROR(F17/D17-1),"н/д",F17/D17-1)</f>
        <v>-0.0033244146983939515</v>
      </c>
      <c r="I17" s="20">
        <f aca="true" t="shared" si="6" ref="I17:I22">IF(ISERROR(F17/C17-1),"н/д",F17/C17-1)</f>
        <v>-0.0033244146983939515</v>
      </c>
      <c r="J17" s="20">
        <f aca="true" t="shared" si="7" ref="J17:J22">IF(ISERROR(F17/B17-1),"н/д",F17/B17-1)</f>
        <v>0.08500586490418782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447.15999999999997</v>
      </c>
      <c r="E18" s="19">
        <f>'[1]азия-индексы'!S106</f>
        <v>443.37</v>
      </c>
      <c r="F18" s="19">
        <f>'[1]азия-индексы'!K106*1</f>
        <v>452.4</v>
      </c>
      <c r="G18" s="20">
        <f t="shared" si="4"/>
        <v>0.020366736585695877</v>
      </c>
      <c r="H18" s="20">
        <f t="shared" si="5"/>
        <v>0.011718400572501952</v>
      </c>
      <c r="I18" s="20">
        <f>IF(ISERROR(F18/C18-1),"н/д",F18/C18-1)</f>
        <v>0.011718400572501952</v>
      </c>
      <c r="J18" s="20">
        <f t="shared" si="7"/>
        <v>0.3332547447836849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19742.52</v>
      </c>
      <c r="E19" s="19">
        <f>'[1]Индия'!C696</f>
        <v>20026.61</v>
      </c>
      <c r="F19" s="19">
        <f>'[1]Индия'!C691</f>
        <v>19975.983</v>
      </c>
      <c r="G19" s="20">
        <f t="shared" si="4"/>
        <v>-0.002527986513943259</v>
      </c>
      <c r="H19" s="20">
        <f t="shared" si="5"/>
        <v>0.011825390071784181</v>
      </c>
      <c r="I19" s="20">
        <f t="shared" si="6"/>
        <v>0.011825390071784181</v>
      </c>
      <c r="J19" s="20">
        <f t="shared" si="7"/>
        <v>0.2631259358369924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4398.09</v>
      </c>
      <c r="E20" s="19">
        <f>'[1]азия-индексы'!S170</f>
        <v>4416.549999999999</v>
      </c>
      <c r="F20" s="19">
        <f>'[1]азия-индексы'!K170*1</f>
        <v>4418.73</v>
      </c>
      <c r="G20" s="20">
        <f t="shared" si="4"/>
        <v>0.0004935979440967575</v>
      </c>
      <c r="H20" s="20">
        <f t="shared" si="5"/>
        <v>0.004692946256215524</v>
      </c>
      <c r="I20" s="20">
        <f t="shared" si="6"/>
        <v>0.004692946256215524</v>
      </c>
      <c r="J20" s="20">
        <f>IF(ISERROR(F20/B20-1),"н/д",F20/B20-1)</f>
        <v>0.1361919430609373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2276.07</v>
      </c>
      <c r="E21" s="19">
        <f>'[1]азия-индексы'!S141</f>
        <v>2320.91</v>
      </c>
      <c r="F21" s="19">
        <f>'[1]азия-индексы'!K141*1</f>
        <v>2302.6</v>
      </c>
      <c r="G21" s="20">
        <f t="shared" si="4"/>
        <v>-0.007889146929437096</v>
      </c>
      <c r="H21" s="20">
        <f t="shared" si="5"/>
        <v>0.011656056272434379</v>
      </c>
      <c r="I21" s="20">
        <f t="shared" si="6"/>
        <v>0.011656056272434379</v>
      </c>
      <c r="J21" s="20">
        <f t="shared" si="7"/>
        <v>0.046574520596510016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61932.54</v>
      </c>
      <c r="E22" s="19">
        <f>'[1]Бразилия'!C696</f>
        <v>61692.29</v>
      </c>
      <c r="F22" s="19">
        <f>'[1]Бразилия'!C691</f>
        <v>61966.26</v>
      </c>
      <c r="G22" s="20">
        <f t="shared" si="4"/>
        <v>0.004440911498017064</v>
      </c>
      <c r="H22" s="20">
        <f t="shared" si="5"/>
        <v>0.0005444633790250286</v>
      </c>
      <c r="I22" s="20">
        <f t="shared" si="6"/>
        <v>0.0005444633790250286</v>
      </c>
      <c r="J22" s="20">
        <f t="shared" si="7"/>
        <v>0.057438033241087094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111.02</v>
      </c>
      <c r="E24" s="19">
        <f>'[1]нефть Brent'!C696</f>
        <v>112.8</v>
      </c>
      <c r="F24" s="29">
        <f>'[1]нефть Brent'!C691</f>
        <v>112.6629</v>
      </c>
      <c r="G24" s="20">
        <f>IF(ISERROR(F24/E24-1),"н/д",F24/E24-1)</f>
        <v>-0.0012154255319148932</v>
      </c>
      <c r="H24" s="20">
        <f aca="true" t="shared" si="8" ref="H24:H33">IF(ISERROR(F24/D24-1),"н/д",F24/D24-1)</f>
        <v>0.014798234552332978</v>
      </c>
      <c r="I24" s="20">
        <f aca="true" t="shared" si="9" ref="I24:I33">IF(ISERROR(F24/C24-1),"н/д",F24/C24-1)</f>
        <v>0.014798234552332978</v>
      </c>
      <c r="J24" s="20">
        <f>IF(ISERROR(F24/B24-1),"н/д",F24/B24-1)</f>
        <v>0.0018932859048466089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93.16</v>
      </c>
      <c r="E25" s="19">
        <f>'[1]сырье'!P83</f>
        <v>96</v>
      </c>
      <c r="F25" s="29">
        <f>'[1]сырье'!M83*1</f>
        <v>96.24</v>
      </c>
      <c r="G25" s="20">
        <f aca="true" t="shared" si="10" ref="G25:G33">IF(ISERROR(F25/E25-1),"н/д",F25/E25-1)</f>
        <v>0.0024999999999999467</v>
      </c>
      <c r="H25" s="20">
        <f t="shared" si="8"/>
        <v>0.03306139974237876</v>
      </c>
      <c r="I25" s="20">
        <f t="shared" si="9"/>
        <v>0.03306139974237876</v>
      </c>
      <c r="J25" s="20">
        <f aca="true" t="shared" si="11" ref="J25:J31">IF(ISERROR(F25/B25-1),"н/д",F25/B25-1)</f>
        <v>-0.05004441812259397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1662.2</v>
      </c>
      <c r="E26" s="19">
        <f>'[1]Золото'!C696</f>
        <v>1686.7</v>
      </c>
      <c r="F26" s="19">
        <f>'[1]Золото'!C691</f>
        <v>1681.06</v>
      </c>
      <c r="G26" s="20">
        <f t="shared" si="10"/>
        <v>-0.0033438074346356927</v>
      </c>
      <c r="H26" s="20">
        <f t="shared" si="8"/>
        <v>0.01134640837444345</v>
      </c>
      <c r="I26" s="20">
        <f t="shared" si="9"/>
        <v>0.01134640837444345</v>
      </c>
      <c r="J26" s="20">
        <f t="shared" si="11"/>
        <v>0.045368796385571786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8095.42</v>
      </c>
      <c r="E27" s="19">
        <f>'[1]Медь'!C696</f>
        <v>8122.97</v>
      </c>
      <c r="F27" s="19">
        <f>'[1]Медь'!C691</f>
        <v>8100.08</v>
      </c>
      <c r="G27" s="20">
        <f t="shared" si="10"/>
        <v>-0.002817934819407175</v>
      </c>
      <c r="H27" s="20">
        <f t="shared" si="8"/>
        <v>0.0005756341239862017</v>
      </c>
      <c r="I27" s="20">
        <f t="shared" si="9"/>
        <v>0.0005756341239862017</v>
      </c>
      <c r="J27" s="20">
        <f t="shared" si="11"/>
        <v>0.07556630105081963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17325</v>
      </c>
      <c r="E28" s="19">
        <f>'[1]Никель'!C696</f>
        <v>17545</v>
      </c>
      <c r="F28" s="19">
        <f>'[1]Никель'!C691</f>
        <v>17437</v>
      </c>
      <c r="G28" s="20">
        <f t="shared" si="10"/>
        <v>-0.006155599886007446</v>
      </c>
      <c r="H28" s="20">
        <f t="shared" si="8"/>
        <v>0.006464646464646506</v>
      </c>
      <c r="I28" s="20">
        <f t="shared" si="9"/>
        <v>0.006464646464646506</v>
      </c>
      <c r="J28" s="20">
        <f t="shared" si="11"/>
        <v>-0.08707131135531132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2067</v>
      </c>
      <c r="E29" s="19">
        <f>'[1]Алюминий'!C696</f>
        <v>2076</v>
      </c>
      <c r="F29" s="19">
        <f>'[1]Алюминий'!C691</f>
        <v>2064.44</v>
      </c>
      <c r="G29" s="20">
        <f t="shared" si="10"/>
        <v>-0.005568400770712856</v>
      </c>
      <c r="H29" s="20">
        <f t="shared" si="8"/>
        <v>-0.001238509917755204</v>
      </c>
      <c r="I29" s="20">
        <f t="shared" si="9"/>
        <v>-0.001238509917755204</v>
      </c>
      <c r="J29" s="20">
        <f t="shared" si="11"/>
        <v>-0.020665465786993353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75.12</v>
      </c>
      <c r="E30" s="19">
        <f>'[1]сырье'!P102</f>
        <v>80.47999999999999</v>
      </c>
      <c r="F30" s="19" t="str">
        <f>'[1]сырье'!M102</f>
        <v>80,32</v>
      </c>
      <c r="G30" s="20">
        <f t="shared" si="10"/>
        <v>-0.001988071570576455</v>
      </c>
      <c r="H30" s="20">
        <f t="shared" si="8"/>
        <v>0.06922257720979741</v>
      </c>
      <c r="I30" s="20">
        <f t="shared" si="9"/>
        <v>0.06922257720979741</v>
      </c>
      <c r="J30" s="20">
        <f t="shared" si="11"/>
        <v>-0.1671505599336376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18.86</v>
      </c>
      <c r="E31" s="19">
        <f>'[1]Сахар'!C696</f>
        <v>18.12</v>
      </c>
      <c r="F31" s="19">
        <f>'[1]Сахар'!C691</f>
        <v>17.96</v>
      </c>
      <c r="G31" s="20">
        <f t="shared" si="10"/>
        <v>-0.008830022075055233</v>
      </c>
      <c r="H31" s="20">
        <f t="shared" si="8"/>
        <v>-0.047720042417815356</v>
      </c>
      <c r="I31" s="20">
        <f t="shared" si="9"/>
        <v>-0.047720042417815356</v>
      </c>
      <c r="J31" s="20">
        <f t="shared" si="11"/>
        <v>-0.22885358522971222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688.75</v>
      </c>
      <c r="E32" s="19">
        <f>'[1]сырье'!P99</f>
        <v>720.75</v>
      </c>
      <c r="F32" s="19">
        <f>'[1]сырье'!M99*1</f>
        <v>716.5</v>
      </c>
      <c r="G32" s="20">
        <f t="shared" si="10"/>
        <v>-0.005896635449184839</v>
      </c>
      <c r="H32" s="20">
        <f t="shared" si="8"/>
        <v>0.04029038112522687</v>
      </c>
      <c r="I32" s="20">
        <f t="shared" si="9"/>
        <v>0.04029038112522687</v>
      </c>
      <c r="J32" s="20">
        <f>IF(ISERROR(F32/B32-1),"н/д",F32/B32-1)</f>
        <v>0.0989263803680982</v>
      </c>
      <c r="K32" s="13"/>
    </row>
    <row r="33" spans="1:11" ht="18.75">
      <c r="A33" s="18" t="s">
        <v>42</v>
      </c>
      <c r="B33" s="28">
        <v>698</v>
      </c>
      <c r="C33" s="28">
        <v>750.4</v>
      </c>
      <c r="D33" s="19">
        <v>750.4</v>
      </c>
      <c r="E33" s="19">
        <f>'[1]Пшеница'!C696</f>
        <v>774.6</v>
      </c>
      <c r="F33" s="19">
        <f>'[1]Пшеница'!C691</f>
        <v>771.6</v>
      </c>
      <c r="G33" s="20">
        <f t="shared" si="10"/>
        <v>-0.0038729666924864903</v>
      </c>
      <c r="H33" s="20">
        <f t="shared" si="8"/>
        <v>0.028251599147121498</v>
      </c>
      <c r="I33" s="20">
        <f t="shared" si="9"/>
        <v>0.028251599147121498</v>
      </c>
      <c r="J33" s="20">
        <f>IF(ISERROR(F33/B33-1),"н/д",F33/B33-1)</f>
        <v>0.10544412607449849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40909</v>
      </c>
      <c r="C35" s="33">
        <f>C4</f>
        <v>41275</v>
      </c>
      <c r="D35" s="33">
        <f>D4</f>
        <v>41275</v>
      </c>
      <c r="E35" s="14">
        <f>IF(J35=2,F35-3,F35-1)</f>
        <v>41297</v>
      </c>
      <c r="F35" s="33">
        <f>I1</f>
        <v>41298</v>
      </c>
      <c r="G35" s="34"/>
      <c r="H35" s="35"/>
      <c r="I35" s="34"/>
      <c r="J35" s="36">
        <f>WEEKDAY(F35)</f>
        <v>5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1366.5</v>
      </c>
      <c r="E37" s="19">
        <f>'[1]ост. ср-тв на кс'!AC5</f>
        <v>1366.5</v>
      </c>
      <c r="F37" s="19">
        <f>'[1]ост. ср-тв на кс'!AB5</f>
        <v>1366.5</v>
      </c>
      <c r="G37" s="20">
        <f t="shared" si="12"/>
        <v>0</v>
      </c>
      <c r="H37" s="20">
        <f aca="true" t="shared" si="13" ref="H37:H42">IF(ISERROR(F37/D37-1),"н/д",F37/D37-1)</f>
        <v>0</v>
      </c>
      <c r="I37" s="20">
        <f aca="true" t="shared" si="14" ref="I37:I42">IF(ISERROR(F37/C37-1),"н/д",F37/C37-1)</f>
        <v>0</v>
      </c>
      <c r="J37" s="20">
        <f aca="true" t="shared" si="15" ref="J37:J42">IF(ISERROR(F37/B37-1),"н/д",F37/B37-1)</f>
        <v>0.3923986142245772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981.8</v>
      </c>
      <c r="E38" s="19">
        <f>'[1]ост. ср-тв на кс'!AE5</f>
        <v>981.8</v>
      </c>
      <c r="F38" s="19">
        <f>'[1]ост. ср-тв на кс'!AD5</f>
        <v>981.8</v>
      </c>
      <c r="G38" s="20">
        <f t="shared" si="12"/>
        <v>0</v>
      </c>
      <c r="H38" s="20">
        <f t="shared" si="13"/>
        <v>0</v>
      </c>
      <c r="I38" s="20">
        <f t="shared" si="14"/>
        <v>0</v>
      </c>
      <c r="J38" s="20">
        <f t="shared" si="15"/>
        <v>0.33487423521414006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6.7</v>
      </c>
      <c r="E39" s="28">
        <f>'[1]mibid-mibor'!C8</f>
        <v>6.7</v>
      </c>
      <c r="F39" s="28">
        <f>'[1]mibid-mibor'!D8</f>
        <v>6.7</v>
      </c>
      <c r="G39" s="20">
        <f t="shared" si="12"/>
        <v>0</v>
      </c>
      <c r="H39" s="20">
        <f t="shared" si="13"/>
        <v>0</v>
      </c>
      <c r="I39" s="20">
        <f t="shared" si="14"/>
        <v>0</v>
      </c>
      <c r="J39" s="20">
        <f t="shared" si="15"/>
        <v>0.0551181102362206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7.53</v>
      </c>
      <c r="E40" s="28">
        <f>'[1]mibid-mibor'!E8</f>
        <v>7.53</v>
      </c>
      <c r="F40" s="28">
        <f>'[1]mibid-mibor'!F8</f>
        <v>7.53</v>
      </c>
      <c r="G40" s="20">
        <f t="shared" si="12"/>
        <v>0</v>
      </c>
      <c r="H40" s="20">
        <f t="shared" si="13"/>
        <v>0</v>
      </c>
      <c r="I40" s="20">
        <f t="shared" si="14"/>
        <v>0</v>
      </c>
      <c r="J40" s="20">
        <f t="shared" si="15"/>
        <v>0.018944519621109768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30.3727</v>
      </c>
      <c r="E41" s="28">
        <f>'[1]МакроDelay'!L7</f>
        <v>30.195</v>
      </c>
      <c r="F41" s="28">
        <f>'[1]МакроDelay'!Q7</f>
        <v>30.2292</v>
      </c>
      <c r="G41" s="20">
        <f>IF(ISERROR(F41/E41-1),"н/д",F41/E41-1)</f>
        <v>0.0011326378539493476</v>
      </c>
      <c r="H41" s="20">
        <f>IF(ISERROR(F41/D41-1),"н/д",F41/D41-1)</f>
        <v>-0.00472463758572661</v>
      </c>
      <c r="I41" s="20">
        <f t="shared" si="14"/>
        <v>-0.00472463758572661</v>
      </c>
      <c r="J41" s="20">
        <f t="shared" si="15"/>
        <v>-0.06109268902421827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40.2286</v>
      </c>
      <c r="E42" s="28">
        <f>'[1]МакроDelay'!L9</f>
        <v>40.3194</v>
      </c>
      <c r="F42" s="28">
        <f>'[1]МакроDelay'!Q9</f>
        <v>40.22</v>
      </c>
      <c r="G42" s="20">
        <f t="shared" si="12"/>
        <v>-0.0024653144640049973</v>
      </c>
      <c r="H42" s="20">
        <f t="shared" si="13"/>
        <v>-0.00021377825725976685</v>
      </c>
      <c r="I42" s="20">
        <f t="shared" si="14"/>
        <v>-0.00021377825725976685</v>
      </c>
      <c r="J42" s="20">
        <f t="shared" si="15"/>
        <v>-0.034826966248027946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41271</v>
      </c>
      <c r="E43" s="38">
        <f>'[1]ЗВР-cbr'!D4</f>
        <v>41278</v>
      </c>
      <c r="F43" s="38">
        <f>'[1]ЗВР-cbr'!D3</f>
        <v>41285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537,1</v>
      </c>
      <c r="E44" s="19" t="str">
        <f>'[1]ЗВР-cbr'!L4</f>
        <v>537,4</v>
      </c>
      <c r="F44" s="19" t="str">
        <f>'[1]ЗВР-cbr'!L3</f>
        <v>526,4</v>
      </c>
      <c r="G44" s="20">
        <f>IF(ISERROR(F44/E44-1),"н/д",F44/E44-1)</f>
        <v>-0.020468924451060633</v>
      </c>
      <c r="H44" s="20"/>
      <c r="I44" s="20">
        <f>IF(ISERROR(F44/C44-1),"н/д",F44/C44-1)</f>
        <v>0.05702811244979911</v>
      </c>
      <c r="J44" s="20">
        <f>IF(ISERROR(F44/B44-1),"н/д",F44/B44-1)</f>
        <v>0.20265021704363728</v>
      </c>
      <c r="K44" s="13"/>
    </row>
    <row r="45" spans="1:11" ht="18.75">
      <c r="A45" s="40"/>
      <c r="B45" s="38">
        <v>40909</v>
      </c>
      <c r="C45" s="38">
        <v>41275</v>
      </c>
      <c r="D45" s="38">
        <v>41275</v>
      </c>
      <c r="E45" s="38">
        <v>41288</v>
      </c>
      <c r="F45" s="38">
        <v>41295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6.1</v>
      </c>
      <c r="C46" s="19">
        <v>6.6</v>
      </c>
      <c r="D46" s="42">
        <v>0</v>
      </c>
      <c r="E46" s="42">
        <v>0.4</v>
      </c>
      <c r="F46" s="42">
        <v>0.6</v>
      </c>
      <c r="G46" s="20">
        <f>IF(ISERROR(F46-E46),"н/д",F46-E46)/100</f>
        <v>0.0019999999999999996</v>
      </c>
      <c r="H46" s="20">
        <f>IF(ISERROR(F46-D46),"н/д",F46-D46)/100</f>
        <v>0.006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41163</v>
      </c>
      <c r="E47" s="44">
        <f>'[1]M2'!P23</f>
        <v>41194</v>
      </c>
      <c r="F47" s="44">
        <f>'[1]M2'!P22</f>
        <v>41224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24657.5</v>
      </c>
      <c r="E48" s="19">
        <f>'[1]M2'!Q23</f>
        <v>24739.2</v>
      </c>
      <c r="F48" s="19">
        <f>'[1]M2'!Q22</f>
        <v>25080.6</v>
      </c>
      <c r="G48" s="20"/>
      <c r="H48" s="20">
        <f>IF(ISERROR(F48/D48-1),"н/д",F48/D48-1)</f>
        <v>0.017159079387610188</v>
      </c>
      <c r="I48" s="20">
        <f>IF(ISERROR(F48/C48-1),"н/д",F48/C48-1)</f>
        <v>0.02440458928812128</v>
      </c>
      <c r="J48" s="20">
        <f>IF(ISERROR(F48/B48-1),"н/д",F48/B48-1)</f>
        <v>0.2532842958439727</v>
      </c>
      <c r="K48" s="8"/>
    </row>
    <row r="49" spans="1:11" ht="75">
      <c r="A49" s="18" t="s">
        <v>58</v>
      </c>
      <c r="B49" s="19">
        <v>104.7</v>
      </c>
      <c r="C49" s="19">
        <v>102.7</v>
      </c>
      <c r="D49" s="19">
        <f>'[1]ПромПр-во'!B40</f>
        <v>102</v>
      </c>
      <c r="E49" s="19">
        <f>'[1]ПромПр-во'!B43</f>
        <v>101.8</v>
      </c>
      <c r="F49" s="19">
        <f>'[1]ПромПр-во'!B45</f>
        <v>101.9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41153</v>
      </c>
      <c r="E50" s="44">
        <v>41183</v>
      </c>
      <c r="F50" s="44">
        <v>41214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40.5448</v>
      </c>
      <c r="E51" s="19">
        <v>40.9166</v>
      </c>
      <c r="F51" s="19">
        <v>40.8729</v>
      </c>
      <c r="G51" s="20"/>
      <c r="H51" s="20">
        <f>IF(ISERROR(F51/E51-1),"н/д",F51/E51-1)</f>
        <v>-0.0010680261800833923</v>
      </c>
      <c r="I51" s="20">
        <f>IF(ISERROR(F51/C51-1),"н/д",F51/C51-1)</f>
        <v>0.14165647153463268</v>
      </c>
      <c r="J51" s="20">
        <f>IF(ISERROR(F51/B51-1),"н/д",F51/B51-1)</f>
        <v>0.022924701365721667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4463.663</v>
      </c>
      <c r="E52" s="19">
        <v>4592.773</v>
      </c>
      <c r="F52" s="19">
        <v>4647.755</v>
      </c>
      <c r="G52" s="20"/>
      <c r="H52" s="20">
        <f>IF(ISERROR(F52/E52-1),"н/д",F52/E52-1)</f>
        <v>0.011971416832488702</v>
      </c>
      <c r="I52" s="20">
        <f>IF(ISERROR(F52/C52-1),"н/д",F52/C52-1)</f>
        <v>0.10910302291845486</v>
      </c>
      <c r="J52" s="20">
        <f>IF(ISERROR(F52/B52-1),"н/д",F52/B52-1)</f>
        <v>0.5806582931799571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41183</v>
      </c>
      <c r="E54" s="44">
        <v>41214</v>
      </c>
      <c r="F54" s="44">
        <v>41244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1070.9</v>
      </c>
      <c r="E55" s="19">
        <f>'[1]Дох-Расх фед.б.'!J5*1</f>
        <v>951.4</v>
      </c>
      <c r="F55" s="19">
        <f>'[1]Дох-Расх фед.б.'!J4*1</f>
        <v>1451.5</v>
      </c>
      <c r="G55" s="20">
        <f>IF(ISERROR(F55/E55-1),"н/д",F55/E55-1)</f>
        <v>0.5256464158082825</v>
      </c>
      <c r="H55" s="20">
        <f>IF(ISERROR(C55/B55-1),"н/д",C55/B55-1)</f>
        <v>0.1326714340329347</v>
      </c>
      <c r="I55" s="48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989.9</v>
      </c>
      <c r="E56" s="19">
        <f>'[1]Дох-Расх фед.б.'!J29*1</f>
        <v>879.5</v>
      </c>
      <c r="F56" s="19">
        <f>'[1]Дох-Расх фед.б.'!J28*1</f>
        <v>2253</v>
      </c>
      <c r="G56" s="20">
        <f>IF(ISERROR(F56/E56-1),"н/д",F56/E56-1)</f>
        <v>1.5616827743035815</v>
      </c>
      <c r="H56" s="20">
        <f>IF(ISERROR(C56/B56-1),"н/д",C56/B56-1)</f>
        <v>0.1769852025392158</v>
      </c>
      <c r="I56" s="8"/>
      <c r="J56" s="13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81.00000000000011</v>
      </c>
      <c r="E57" s="25">
        <f>E55-E56</f>
        <v>71.89999999999998</v>
      </c>
      <c r="F57" s="19">
        <f>F55-F56</f>
        <v>-801.5</v>
      </c>
      <c r="G57" s="20"/>
      <c r="H57" s="20"/>
      <c r="I57" s="8"/>
      <c r="J57" s="13"/>
    </row>
    <row r="58" spans="1:10" ht="18.75">
      <c r="A58" s="6" t="s">
        <v>2</v>
      </c>
      <c r="B58" s="44" t="s">
        <v>69</v>
      </c>
      <c r="C58" s="44" t="s">
        <v>62</v>
      </c>
      <c r="D58" s="44">
        <v>41122</v>
      </c>
      <c r="E58" s="44">
        <v>41153</v>
      </c>
      <c r="F58" s="44">
        <v>41183</v>
      </c>
      <c r="G58" s="47" t="s">
        <v>64</v>
      </c>
      <c r="H58" s="6" t="s">
        <v>65</v>
      </c>
      <c r="I58" s="13"/>
      <c r="J58" s="5"/>
    </row>
    <row r="59" spans="1:10" ht="37.5">
      <c r="A59" s="18" t="s">
        <v>70</v>
      </c>
      <c r="B59" s="42">
        <v>400.42</v>
      </c>
      <c r="C59" s="42">
        <v>522</v>
      </c>
      <c r="D59" s="42">
        <v>42.054</v>
      </c>
      <c r="E59" s="42">
        <v>44.045</v>
      </c>
      <c r="F59" s="42">
        <v>46.052</v>
      </c>
      <c r="G59" s="20">
        <f>IF(ISERROR(F59/E59-1),"н/д",F59/E59-1)</f>
        <v>0.04556703371551807</v>
      </c>
      <c r="H59" s="20">
        <f>IF(ISERROR(C59/B59-1),"н/д",C59/B59-1)</f>
        <v>0.3036311872533839</v>
      </c>
      <c r="I59" s="13"/>
      <c r="J59" s="5"/>
    </row>
    <row r="60" spans="1:10" ht="37.5">
      <c r="A60" s="18" t="s">
        <v>71</v>
      </c>
      <c r="B60" s="42">
        <v>248.74</v>
      </c>
      <c r="C60" s="42">
        <v>323.2</v>
      </c>
      <c r="D60" s="42">
        <v>29.414</v>
      </c>
      <c r="E60" s="42">
        <v>26.916</v>
      </c>
      <c r="F60" s="42">
        <v>31.553</v>
      </c>
      <c r="G60" s="20">
        <f>IF(ISERROR(F60/E60-1),"н/д",F60/E60-1)</f>
        <v>0.17227671273591927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72</v>
      </c>
      <c r="B61" s="42">
        <f>B59-B60</f>
        <v>151.68</v>
      </c>
      <c r="C61" s="42">
        <f>C59-C60</f>
        <v>198.8</v>
      </c>
      <c r="D61" s="42">
        <f>D59-D60</f>
        <v>12.64</v>
      </c>
      <c r="E61" s="42">
        <f>E59-E60</f>
        <v>17.129</v>
      </c>
      <c r="F61" s="42">
        <f>F59-F60</f>
        <v>14.498999999999999</v>
      </c>
      <c r="G61" s="20">
        <f>IF(ISERROR(F61/E61-1),"н/д",F61/E61-1)</f>
        <v>-0.15354077879619377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4" t="s">
        <v>69</v>
      </c>
      <c r="C62" s="44" t="s">
        <v>62</v>
      </c>
      <c r="D62" s="44" t="s">
        <v>73</v>
      </c>
      <c r="E62" s="44" t="s">
        <v>74</v>
      </c>
      <c r="F62" s="44" t="s">
        <v>75</v>
      </c>
      <c r="G62" s="47" t="s">
        <v>76</v>
      </c>
      <c r="H62" s="6" t="s">
        <v>65</v>
      </c>
      <c r="I62" s="8"/>
      <c r="J62" s="8"/>
      <c r="K62" s="13"/>
    </row>
    <row r="63" spans="1:11" ht="56.25">
      <c r="A63" s="18" t="s">
        <v>77</v>
      </c>
      <c r="B63" s="19">
        <v>-34.329</v>
      </c>
      <c r="C63" s="19">
        <v>-86.204</v>
      </c>
      <c r="D63" s="19">
        <v>-35.8</v>
      </c>
      <c r="E63" s="19">
        <v>-6.2</v>
      </c>
      <c r="F63" s="19">
        <v>-11.6</v>
      </c>
      <c r="G63" s="20">
        <f>IF(ISERROR(F63/E63-1),"н/д",F63/E63-1)</f>
        <v>0.8709677419354838</v>
      </c>
      <c r="H63" s="20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4" t="s">
        <v>69</v>
      </c>
      <c r="C64" s="44" t="s">
        <v>62</v>
      </c>
      <c r="D64" s="44">
        <v>41153</v>
      </c>
      <c r="E64" s="44">
        <v>41183</v>
      </c>
      <c r="F64" s="44">
        <v>41214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78</v>
      </c>
      <c r="B65" s="19">
        <v>9805.362</v>
      </c>
      <c r="C65" s="19">
        <v>11871.363</v>
      </c>
      <c r="D65" s="19">
        <v>13032.058</v>
      </c>
      <c r="E65" s="19">
        <v>13057.606</v>
      </c>
      <c r="F65" s="19">
        <v>13196.495</v>
      </c>
      <c r="G65" s="20">
        <f>IF(ISERROR(F65/E65-1),"н/д",F65/E65-1)</f>
        <v>0.010636635842741882</v>
      </c>
      <c r="H65" s="20">
        <f>IF(ISERROR(C65/B65-1),"н/д",C65/B65-1)</f>
        <v>0.21070114494498005</v>
      </c>
      <c r="I65" s="13"/>
      <c r="J65" s="5"/>
    </row>
    <row r="66" spans="1:11" ht="18.75">
      <c r="A66" s="18" t="s">
        <v>79</v>
      </c>
      <c r="B66" s="19">
        <v>7.5</v>
      </c>
      <c r="C66" s="19">
        <v>6.6</v>
      </c>
      <c r="D66" s="19">
        <v>5.2</v>
      </c>
      <c r="E66" s="19">
        <v>5.3</v>
      </c>
      <c r="F66" s="19">
        <v>5.4</v>
      </c>
      <c r="G66" s="20">
        <f>IF(ISERROR(F66/E66-1),"н/д",F66/E66-1)</f>
        <v>0.018867924528301883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5"/>
      <c r="B74" s="55"/>
      <c r="C74" s="56"/>
      <c r="D74" s="56"/>
      <c r="E74" s="56"/>
      <c r="F74" s="53"/>
      <c r="G74" s="10"/>
      <c r="H74" s="10"/>
      <c r="I74" s="10"/>
      <c r="J74" s="10"/>
    </row>
    <row r="75" spans="1:10" s="8" customFormat="1" ht="15.75">
      <c r="A75" s="55"/>
      <c r="B75" s="55"/>
      <c r="C75" s="57"/>
      <c r="D75" s="56"/>
      <c r="E75" s="56"/>
      <c r="F75" s="56"/>
      <c r="G75" s="10"/>
      <c r="H75" s="10"/>
      <c r="I75" s="10"/>
      <c r="J75" s="10"/>
    </row>
    <row r="76" spans="1:10" s="8" customFormat="1" ht="15.75">
      <c r="A76" s="55"/>
      <c r="B76" s="55"/>
      <c r="C76" s="57"/>
      <c r="D76" s="56"/>
      <c r="E76" s="56"/>
      <c r="F76" s="56"/>
      <c r="G76" s="10"/>
      <c r="H76" s="10"/>
      <c r="I76" s="10"/>
      <c r="J76" s="10"/>
    </row>
    <row r="77" spans="1:10" s="8" customFormat="1" ht="15.75">
      <c r="A77" s="55"/>
      <c r="B77" s="55"/>
      <c r="C77" s="57"/>
      <c r="D77" s="56"/>
      <c r="E77" s="56"/>
      <c r="F77" s="56"/>
      <c r="G77" s="10"/>
      <c r="H77" s="10"/>
      <c r="I77" s="10"/>
      <c r="J77" s="10"/>
    </row>
    <row r="78" spans="1:10" s="8" customFormat="1" ht="15.75">
      <c r="A78" s="55"/>
      <c r="B78" s="55"/>
      <c r="C78" s="57"/>
      <c r="D78" s="56"/>
      <c r="E78" s="56"/>
      <c r="F78" s="56"/>
      <c r="G78" s="10"/>
      <c r="H78" s="10"/>
      <c r="I78" s="10"/>
      <c r="J78" s="10"/>
    </row>
    <row r="79" spans="1:10" s="8" customFormat="1" ht="15.75">
      <c r="A79" s="55"/>
      <c r="B79" s="55"/>
      <c r="C79" s="57"/>
      <c r="D79" s="56"/>
      <c r="E79" s="56"/>
      <c r="F79" s="56"/>
      <c r="G79" s="10"/>
      <c r="H79" s="10"/>
      <c r="I79" s="10"/>
      <c r="J79" s="10"/>
    </row>
    <row r="80" spans="1:10" s="8" customFormat="1" ht="15.75">
      <c r="A80" s="55"/>
      <c r="B80" s="55"/>
      <c r="C80" s="57"/>
      <c r="D80" s="56"/>
      <c r="E80" s="56"/>
      <c r="F80" s="56"/>
      <c r="G80" s="10"/>
      <c r="H80" s="10"/>
      <c r="I80" s="10"/>
      <c r="J80" s="10"/>
    </row>
    <row r="81" spans="1:10" s="8" customFormat="1" ht="15.75">
      <c r="A81" s="55"/>
      <c r="B81" s="55"/>
      <c r="C81" s="57"/>
      <c r="D81" s="56"/>
      <c r="E81" s="56"/>
      <c r="F81" s="56"/>
      <c r="G81" s="10"/>
      <c r="H81" s="10"/>
      <c r="I81" s="10"/>
      <c r="J81" s="10"/>
    </row>
    <row r="82" spans="1:10" s="8" customFormat="1" ht="15.75">
      <c r="A82" s="55"/>
      <c r="B82" s="55"/>
      <c r="C82" s="57"/>
      <c r="D82" s="56"/>
      <c r="E82" s="56"/>
      <c r="F82" s="56"/>
      <c r="G82" s="10"/>
      <c r="H82" s="10"/>
      <c r="I82" s="10"/>
      <c r="J82" s="10"/>
    </row>
    <row r="83" spans="1:10" s="8" customFormat="1" ht="15.75">
      <c r="A83" s="55"/>
      <c r="B83" s="55"/>
      <c r="C83" s="57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5"/>
      <c r="B84" s="55"/>
      <c r="C84" s="57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5"/>
      <c r="B85" s="55"/>
      <c r="C85" s="57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5"/>
      <c r="B86" s="55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5"/>
      <c r="B87" s="55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5"/>
      <c r="B88" s="55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5"/>
      <c r="B89" s="55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5"/>
      <c r="B90" s="55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5"/>
      <c r="B91" s="55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5"/>
      <c r="B92" s="55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5"/>
      <c r="B93" s="55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5"/>
      <c r="B94" s="55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5"/>
      <c r="B95" s="55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5"/>
      <c r="B96" s="55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5"/>
      <c r="B97" s="55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5"/>
      <c r="B98" s="55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5"/>
      <c r="B99" s="55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5"/>
      <c r="B100" s="55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5"/>
      <c r="B101" s="55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5"/>
      <c r="B102" s="55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5"/>
      <c r="B103" s="55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5"/>
      <c r="B104" s="55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5"/>
      <c r="B105" s="55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5"/>
      <c r="B106" s="55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5"/>
      <c r="B107" s="55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5"/>
      <c r="B108" s="55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5"/>
      <c r="B109" s="55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5"/>
      <c r="B110" s="55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5"/>
      <c r="B111" s="55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5"/>
      <c r="B112" s="55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5"/>
      <c r="B113" s="55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5"/>
      <c r="B114" s="55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5"/>
      <c r="B115" s="55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5"/>
      <c r="B116" s="55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5"/>
      <c r="B117" s="55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5"/>
      <c r="B118" s="55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5"/>
      <c r="B119" s="55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5"/>
      <c r="B120" s="55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5"/>
      <c r="B121" s="55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5"/>
      <c r="B122" s="55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5"/>
      <c r="B123" s="55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5"/>
      <c r="B124" s="55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5"/>
      <c r="B125" s="55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5"/>
      <c r="B126" s="55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5"/>
      <c r="B127" s="55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5"/>
      <c r="B128" s="55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5"/>
      <c r="B129" s="55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5"/>
      <c r="B130" s="55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5"/>
      <c r="B131" s="55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5"/>
      <c r="B132" s="55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5"/>
      <c r="B133" s="55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5"/>
      <c r="B134" s="55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5"/>
      <c r="B135" s="55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5"/>
      <c r="B136" s="55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5"/>
      <c r="B137" s="55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5"/>
      <c r="B138" s="55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5"/>
      <c r="B139" s="55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5"/>
      <c r="B140" s="55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5"/>
      <c r="B141" s="55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5"/>
      <c r="B142" s="55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5"/>
      <c r="B143" s="55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5"/>
      <c r="B144" s="55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5"/>
      <c r="B145" s="55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5"/>
      <c r="B146" s="55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5"/>
      <c r="B147" s="55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5"/>
      <c r="B148" s="55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5"/>
      <c r="B149" s="55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5"/>
      <c r="B150" s="55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5"/>
      <c r="B151" s="55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5"/>
      <c r="B152" s="55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5"/>
      <c r="B153" s="55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5"/>
      <c r="B154" s="55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5"/>
      <c r="B155" s="55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5"/>
      <c r="B156" s="55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5"/>
      <c r="B157" s="55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5"/>
      <c r="B158" s="55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5"/>
      <c r="B159" s="55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5"/>
      <c r="B160" s="55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5"/>
      <c r="B161" s="55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5"/>
      <c r="B162" s="55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5"/>
      <c r="B163" s="55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5"/>
      <c r="B164" s="55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5"/>
      <c r="B165" s="55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5"/>
      <c r="B166" s="55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5"/>
      <c r="B167" s="55"/>
      <c r="C167" s="56"/>
      <c r="D167" s="56"/>
      <c r="E167" s="56"/>
      <c r="F167" s="56"/>
      <c r="G167" s="10"/>
      <c r="H167" s="10"/>
      <c r="I167" s="10"/>
      <c r="J167" s="10"/>
    </row>
    <row r="168" spans="1:10" s="8" customFormat="1" ht="15.75">
      <c r="A168" s="55"/>
      <c r="B168" s="55"/>
      <c r="C168" s="56"/>
      <c r="D168" s="56"/>
      <c r="E168" s="56"/>
      <c r="F168" s="56"/>
      <c r="G168" s="10"/>
      <c r="H168" s="10"/>
      <c r="I168" s="10"/>
      <c r="J168" s="10"/>
    </row>
    <row r="169" spans="1:10" s="8" customFormat="1" ht="15.75">
      <c r="A169" s="55"/>
      <c r="B169" s="55"/>
      <c r="C169" s="56"/>
      <c r="D169" s="56"/>
      <c r="E169" s="56"/>
      <c r="F169" s="56"/>
      <c r="G169" s="10"/>
      <c r="H169" s="10"/>
      <c r="I169" s="10"/>
      <c r="J169" s="10"/>
    </row>
    <row r="170" spans="1:10" s="8" customFormat="1" ht="15.75">
      <c r="A170" s="55"/>
      <c r="B170" s="55"/>
      <c r="C170" s="56"/>
      <c r="D170" s="56"/>
      <c r="E170" s="56"/>
      <c r="F170" s="56"/>
      <c r="G170" s="10"/>
      <c r="H170" s="10"/>
      <c r="I170" s="10"/>
      <c r="J170" s="10"/>
    </row>
    <row r="171" spans="1:10" s="8" customFormat="1" ht="15.75">
      <c r="A171" s="55"/>
      <c r="B171" s="55"/>
      <c r="C171" s="56"/>
      <c r="D171" s="56"/>
      <c r="E171" s="56"/>
      <c r="F171" s="56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74:G65536 G69 G53 G43 G23 G34:G35 G3:G5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46:H46 G37:G42 H16:J16 G24:G33 G36:J36 G55:G57 H61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2013-01-24T09:11:58Z</dcterms:created>
  <dcterms:modified xsi:type="dcterms:W3CDTF">2013-01-24T09:12:43Z</dcterms:modified>
  <cp:category/>
  <cp:version/>
  <cp:contentType/>
  <cp:contentStatus/>
</cp:coreProperties>
</file>