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<sst xmlns="http://schemas.openxmlformats.org/spreadsheetml/2006/main" count="95" uniqueCount="80">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</sst>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7906,65</v>
          </cell>
          <cell r="S94">
            <v>7886.94</v>
          </cell>
        </row>
        <row r="106">
          <cell r="K106" t="str">
            <v>494,03</v>
          </cell>
          <cell r="S106">
            <v>490.61999999999995</v>
          </cell>
        </row>
        <row r="141">
          <cell r="K141" t="str">
            <v>2432,40</v>
          </cell>
          <cell r="S141">
            <v>2418.53</v>
          </cell>
        </row>
        <row r="170">
          <cell r="K170" t="str">
            <v>4548,24</v>
          </cell>
          <cell r="S170">
            <v>4503.24</v>
          </cell>
        </row>
      </sheetData>
      <sheetData sheetId="2">
        <row r="33">
          <cell r="I33" t="str">
            <v>6285,07</v>
          </cell>
          <cell r="L33">
            <v>6277.0599999999995</v>
          </cell>
        </row>
        <row r="34">
          <cell r="I34" t="str">
            <v>7629,89</v>
          </cell>
          <cell r="L34">
            <v>7633.740000000001</v>
          </cell>
        </row>
        <row r="168">
          <cell r="I168" t="str">
            <v>3652,16</v>
          </cell>
          <cell r="L168">
            <v>3650.58</v>
          </cell>
        </row>
      </sheetData>
      <sheetData sheetId="3">
        <row r="3">
          <cell r="D3">
            <v>41306</v>
          </cell>
          <cell r="L3" t="str">
            <v>533,5</v>
          </cell>
        </row>
        <row r="4">
          <cell r="D4">
            <v>41299</v>
          </cell>
          <cell r="L4" t="str">
            <v>530,7</v>
          </cell>
        </row>
        <row r="5">
          <cell r="D5">
            <v>41292</v>
          </cell>
          <cell r="L5" t="str">
            <v>530,4</v>
          </cell>
        </row>
      </sheetData>
      <sheetData sheetId="4">
        <row r="8">
          <cell r="C8">
            <v>6.56</v>
          </cell>
          <cell r="D8">
            <v>6.56</v>
          </cell>
          <cell r="E8">
            <v>7.37</v>
          </cell>
          <cell r="F8">
            <v>7.37</v>
          </cell>
        </row>
      </sheetData>
      <sheetData sheetId="5">
        <row r="7">
          <cell r="L7">
            <v>30.1575</v>
          </cell>
          <cell r="Q7">
            <v>30.159</v>
          </cell>
        </row>
        <row r="9">
          <cell r="L9">
            <v>40.4171</v>
          </cell>
          <cell r="Q9">
            <v>40.3618</v>
          </cell>
        </row>
      </sheetData>
      <sheetData sheetId="6">
        <row r="83">
          <cell r="M83" t="str">
            <v>96,74</v>
          </cell>
          <cell r="P83">
            <v>97.03999999999999</v>
          </cell>
        </row>
        <row r="99">
          <cell r="M99" t="str">
            <v>695,75</v>
          </cell>
          <cell r="P99">
            <v>702.25</v>
          </cell>
        </row>
        <row r="102">
          <cell r="M102" t="str">
            <v>81,96</v>
          </cell>
          <cell r="P102">
            <v>82.89999999999999</v>
          </cell>
        </row>
      </sheetData>
      <sheetData sheetId="7">
        <row r="22">
          <cell r="P22">
            <v>41255</v>
          </cell>
          <cell r="Q22">
            <v>27405.4</v>
          </cell>
        </row>
        <row r="23">
          <cell r="P23">
            <v>41224</v>
          </cell>
          <cell r="Q23">
            <v>25080.6</v>
          </cell>
        </row>
        <row r="24">
          <cell r="P24">
            <v>41194</v>
          </cell>
          <cell r="Q24">
            <v>24739.2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2">
          <cell r="B42">
            <v>101.8</v>
          </cell>
        </row>
        <row r="43">
          <cell r="B43">
            <v>101.9</v>
          </cell>
        </row>
        <row r="44">
          <cell r="B44">
            <v>101.4</v>
          </cell>
        </row>
      </sheetData>
      <sheetData sheetId="10">
        <row r="5">
          <cell r="AB5">
            <v>763.9</v>
          </cell>
          <cell r="AC5">
            <v>473.4</v>
          </cell>
          <cell r="AD5">
            <v>578.9</v>
          </cell>
          <cell r="AE5">
            <v>295.6</v>
          </cell>
        </row>
      </sheetData>
      <sheetData sheetId="12">
        <row r="690">
          <cell r="C690">
            <v>117.2101</v>
          </cell>
        </row>
        <row r="695">
          <cell r="C695">
            <v>117.21</v>
          </cell>
        </row>
      </sheetData>
      <sheetData sheetId="13">
        <row r="690">
          <cell r="C690">
            <v>1644.5</v>
          </cell>
        </row>
        <row r="695">
          <cell r="C695">
            <v>1649.1</v>
          </cell>
        </row>
      </sheetData>
      <sheetData sheetId="14">
        <row r="690">
          <cell r="C690">
            <v>8191.63</v>
          </cell>
        </row>
        <row r="695">
          <cell r="C695">
            <v>8206.75</v>
          </cell>
        </row>
      </sheetData>
      <sheetData sheetId="15">
        <row r="690">
          <cell r="C690">
            <v>18201</v>
          </cell>
        </row>
        <row r="695">
          <cell r="C695">
            <v>18165</v>
          </cell>
        </row>
      </sheetData>
      <sheetData sheetId="16">
        <row r="690">
          <cell r="C690">
            <v>2099.19</v>
          </cell>
        </row>
        <row r="695">
          <cell r="C695">
            <v>2103</v>
          </cell>
        </row>
      </sheetData>
      <sheetData sheetId="17">
        <row r="690">
          <cell r="C690">
            <v>17.66</v>
          </cell>
        </row>
        <row r="695">
          <cell r="C695">
            <v>18.14</v>
          </cell>
        </row>
      </sheetData>
      <sheetData sheetId="18">
        <row r="690">
          <cell r="C690">
            <v>737.6</v>
          </cell>
        </row>
        <row r="695">
          <cell r="C695">
            <v>741.4</v>
          </cell>
        </row>
      </sheetData>
      <sheetData sheetId="19">
        <row r="690">
          <cell r="C690">
            <v>19556.2087</v>
          </cell>
        </row>
        <row r="695">
          <cell r="C695">
            <v>19460.57</v>
          </cell>
        </row>
      </sheetData>
      <sheetData sheetId="20">
        <row r="690">
          <cell r="C690">
            <v>58497.83</v>
          </cell>
        </row>
        <row r="695">
          <cell r="C695">
            <v>58372.46</v>
          </cell>
        </row>
      </sheetData>
      <sheetData sheetId="21">
        <row r="690">
          <cell r="C690">
            <v>11369.12</v>
          </cell>
        </row>
        <row r="695">
          <cell r="C695">
            <v>11153.16</v>
          </cell>
        </row>
      </sheetData>
      <sheetData sheetId="22">
        <row r="690">
          <cell r="C690">
            <v>1517.01</v>
          </cell>
        </row>
        <row r="695">
          <cell r="C695">
            <v>1517.93</v>
          </cell>
        </row>
      </sheetData>
      <sheetData sheetId="23">
        <row r="690">
          <cell r="C690">
            <v>3192</v>
          </cell>
        </row>
        <row r="695">
          <cell r="C695">
            <v>3193.87</v>
          </cell>
        </row>
      </sheetData>
      <sheetData sheetId="24">
        <row r="690">
          <cell r="C690">
            <v>13971.24</v>
          </cell>
        </row>
        <row r="695">
          <cell r="C695">
            <v>13992.97</v>
          </cell>
        </row>
      </sheetData>
      <sheetData sheetId="25">
        <row r="690">
          <cell r="C690">
            <v>1516.44</v>
          </cell>
        </row>
        <row r="695">
          <cell r="C695">
            <v>1515.89</v>
          </cell>
        </row>
      </sheetData>
      <sheetData sheetId="26">
        <row r="690">
          <cell r="C690">
            <v>1583.73</v>
          </cell>
        </row>
        <row r="695">
          <cell r="C695">
            <v>1581.95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41317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41306</v>
      </c>
      <c r="E4" s="14">
        <f>IF(J4=2,F4-3,F4-1)</f>
        <v>41316</v>
      </c>
      <c r="F4" s="14">
        <f>I1</f>
        <v>41317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1628.31</v>
      </c>
      <c r="E6" s="19">
        <f>'[1]РТС'!C695</f>
        <v>1581.95</v>
      </c>
      <c r="F6" s="19">
        <f>'[1]РТС'!C690</f>
        <v>1583.73</v>
      </c>
      <c r="G6" s="20">
        <f>IF(ISERROR(F6/E6-1),"н/д",F6/E6-1)</f>
        <v>0.0011251935901892551</v>
      </c>
      <c r="H6" s="20">
        <f>IF(ISERROR(F6/D6-1),"н/д",F6/D6-1)</f>
        <v>-0.027378079112699627</v>
      </c>
      <c r="I6" s="20">
        <f>IF(ISERROR(F6/C6-1),"н/д",F6/C6-1)</f>
        <v>0.004841063384303013</v>
      </c>
      <c r="J6" s="20">
        <f>IF(ISERROR(F6/B6-1),"н/д",F6/B6-1)</f>
        <v>0.10735391472385003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1547.22</v>
      </c>
      <c r="E7" s="19">
        <f>'[1]ММВБ'!C695</f>
        <v>1515.89</v>
      </c>
      <c r="F7" s="19">
        <f>'[1]ММВБ'!C690</f>
        <v>1516.44</v>
      </c>
      <c r="G7" s="20">
        <f>IF(ISERROR(F7/E7-1),"н/д",F7/E7-1)</f>
        <v>0.0003628231599916987</v>
      </c>
      <c r="H7" s="20">
        <f>IF(ISERROR(F7/D7-1),"н/д",F7/D7-1)</f>
        <v>-0.019893744910226108</v>
      </c>
      <c r="I7" s="20">
        <f>IF(ISERROR(F7/C7-1),"н/д",F7/C7-1)</f>
        <v>0.0010694339921575313</v>
      </c>
      <c r="J7" s="20">
        <f>IF(ISERROR(F7/B7-1),"н/д",F7/B7-1)</f>
        <v>0.0470068763694127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13860.58</v>
      </c>
      <c r="E9" s="19">
        <f>'[1]DJIA (США)'!C695</f>
        <v>13992.97</v>
      </c>
      <c r="F9" s="19">
        <f>'[1]DJIA (США)'!C690</f>
        <v>13971.24</v>
      </c>
      <c r="G9" s="20">
        <f aca="true" t="shared" si="0" ref="G9:G15">IF(ISERROR(F9/E9-1),"н/д",F9/E9-1)</f>
        <v>-0.001552922646157251</v>
      </c>
      <c r="H9" s="20">
        <f>IF(ISERROR(F9/D9-1),"н/д",F9/D9-1)</f>
        <v>0.007983792886012031</v>
      </c>
      <c r="I9" s="20">
        <f>IF(ISERROR(F9/C9-1),"н/д",F9/C9-1)</f>
        <v>0.043853652304305824</v>
      </c>
      <c r="J9" s="20">
        <f aca="true" t="shared" si="1" ref="J9:J15">IF(ISERROR(F9/B9-1),"н/д",F9/B9-1)</f>
        <v>0.13036506085442312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3142.13</v>
      </c>
      <c r="E10" s="19">
        <f>'[1]NASDAQ Composite (США)'!C695</f>
        <v>3193.87</v>
      </c>
      <c r="F10" s="19">
        <f>'[1]NASDAQ Composite (США)'!C690</f>
        <v>3192</v>
      </c>
      <c r="G10" s="20">
        <f t="shared" si="0"/>
        <v>-0.0005854965919088739</v>
      </c>
      <c r="H10" s="20">
        <f aca="true" t="shared" si="2" ref="H10:H15">IF(ISERROR(F10/D10-1),"н/д",F10/D10-1)</f>
        <v>0.01587139933739201</v>
      </c>
      <c r="I10" s="20">
        <f aca="true" t="shared" si="3" ref="I10:I15">IF(ISERROR(F10/C10-1),"н/д",F10/C10-1)</f>
        <v>0.03007283441062869</v>
      </c>
      <c r="J10" s="20">
        <f t="shared" si="1"/>
        <v>0.1936250112084168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1498.11</v>
      </c>
      <c r="E11" s="19">
        <f>'[1]S&amp;P500 (США)'!C695</f>
        <v>1517.93</v>
      </c>
      <c r="F11" s="19">
        <f>'[1]S&amp;P500 (США)'!C690</f>
        <v>1517.01</v>
      </c>
      <c r="G11" s="20">
        <f t="shared" si="0"/>
        <v>-0.0006060885548082595</v>
      </c>
      <c r="H11" s="20">
        <f>IF(ISERROR(F11/D11-1),"н/д",F11/D11-1)</f>
        <v>0.012615896028996598</v>
      </c>
      <c r="I11" s="20">
        <f t="shared" si="3"/>
        <v>0.0377046152583298</v>
      </c>
      <c r="J11" s="20">
        <f t="shared" si="1"/>
        <v>0.18719328695244775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3774.37</v>
      </c>
      <c r="E12" s="19">
        <f>'[1]евр-индексы'!L168</f>
        <v>3650.58</v>
      </c>
      <c r="F12" s="19">
        <f>'[1]евр-индексы'!I168*1</f>
        <v>3652.16</v>
      </c>
      <c r="G12" s="20">
        <f t="shared" si="0"/>
        <v>0.0004328079373687732</v>
      </c>
      <c r="H12" s="20">
        <f t="shared" si="2"/>
        <v>-0.032378913567032375</v>
      </c>
      <c r="I12" s="20">
        <f t="shared" si="3"/>
        <v>-0.014418756527300625</v>
      </c>
      <c r="J12" s="20">
        <f t="shared" si="1"/>
        <v>0.16408700308539648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7833.39</v>
      </c>
      <c r="E13" s="19">
        <f>'[1]евр-индексы'!L34</f>
        <v>7633.740000000001</v>
      </c>
      <c r="F13" s="19">
        <f>'[1]евр-индексы'!I34*1</f>
        <v>7629.89</v>
      </c>
      <c r="G13" s="20">
        <f t="shared" si="0"/>
        <v>-0.0005043399434615514</v>
      </c>
      <c r="H13" s="20">
        <f t="shared" si="2"/>
        <v>-0.02597853547442419</v>
      </c>
      <c r="I13" s="20">
        <f t="shared" si="3"/>
        <v>-0.008568276586151113</v>
      </c>
      <c r="J13" s="20">
        <f t="shared" si="1"/>
        <v>0.25949005599281616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6347.24</v>
      </c>
      <c r="E14" s="19">
        <f>'[1]евр-индексы'!L33</f>
        <v>6277.0599999999995</v>
      </c>
      <c r="F14" s="19">
        <f>'[1]евр-индексы'!I33*1</f>
        <v>6285.07</v>
      </c>
      <c r="G14" s="20">
        <f t="shared" si="0"/>
        <v>0.001276075105224539</v>
      </c>
      <c r="H14" s="20">
        <f t="shared" si="2"/>
        <v>-0.009794808452177617</v>
      </c>
      <c r="I14" s="20">
        <f t="shared" si="3"/>
        <v>0.038300213274565786</v>
      </c>
      <c r="J14" s="20">
        <f t="shared" si="1"/>
        <v>0.11246477676611755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11191.34</v>
      </c>
      <c r="E15" s="19">
        <f>'[1]Япония'!C695</f>
        <v>11153.16</v>
      </c>
      <c r="F15" s="19">
        <f>'[1]Япония'!C690</f>
        <v>11369.12</v>
      </c>
      <c r="G15" s="20">
        <f t="shared" si="0"/>
        <v>0.019363122200345195</v>
      </c>
      <c r="H15" s="20">
        <f t="shared" si="2"/>
        <v>0.015885497179068953</v>
      </c>
      <c r="I15" s="20">
        <f t="shared" si="3"/>
        <v>0.08194281342131671</v>
      </c>
      <c r="J15" s="20">
        <f t="shared" si="1"/>
        <v>0.3550190395452053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7855.97</v>
      </c>
      <c r="E17" s="19">
        <f>'[1]азия-индексы'!S94*1</f>
        <v>7886.94</v>
      </c>
      <c r="F17" s="19">
        <f>'[1]азия-индексы'!K94*1</f>
        <v>7906.65</v>
      </c>
      <c r="G17" s="20">
        <f aca="true" t="shared" si="4" ref="G17:G22">IF(ISERROR(F17/E17-1),"н/д",F17/E17-1)</f>
        <v>0.0024990680796355136</v>
      </c>
      <c r="H17" s="20">
        <f aca="true" t="shared" si="5" ref="H17:H22">IF(ISERROR(F17/D17-1),"н/д",F17/D17-1)</f>
        <v>0.006451144798159891</v>
      </c>
      <c r="I17" s="20">
        <f aca="true" t="shared" si="6" ref="I17:I22">IF(ISERROR(F17/C17-1),"н/д",F17/C17-1)</f>
        <v>0.023957283796489204</v>
      </c>
      <c r="J17" s="20">
        <f aca="true" t="shared" si="7" ref="J17:J22">IF(ISERROR(F17/B17-1),"н/д",F17/B17-1)</f>
        <v>0.11470540135118368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483.42</v>
      </c>
      <c r="E18" s="19">
        <f>'[1]азия-индексы'!S106</f>
        <v>490.61999999999995</v>
      </c>
      <c r="F18" s="19">
        <f>'[1]азия-индексы'!K106*1</f>
        <v>494.03</v>
      </c>
      <c r="G18" s="20">
        <f t="shared" si="4"/>
        <v>0.006950389303330473</v>
      </c>
      <c r="H18" s="20">
        <f t="shared" si="5"/>
        <v>0.02194778867237579</v>
      </c>
      <c r="I18" s="20">
        <f>IF(ISERROR(F18/C18-1),"н/д",F18/C18-1)</f>
        <v>0.10481706771625365</v>
      </c>
      <c r="J18" s="20">
        <f t="shared" si="7"/>
        <v>0.4559412943534127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19781.19</v>
      </c>
      <c r="E19" s="19">
        <f>'[1]Индия'!C695</f>
        <v>19460.57</v>
      </c>
      <c r="F19" s="19">
        <f>'[1]Индия'!C690</f>
        <v>19556.2087</v>
      </c>
      <c r="G19" s="20">
        <f t="shared" si="4"/>
        <v>0.004914486060788592</v>
      </c>
      <c r="H19" s="20">
        <f t="shared" si="5"/>
        <v>-0.01137349674109589</v>
      </c>
      <c r="I19" s="20">
        <f t="shared" si="6"/>
        <v>-0.009437057680579897</v>
      </c>
      <c r="J19" s="20">
        <f t="shared" si="7"/>
        <v>0.2365826710811194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4472.7</v>
      </c>
      <c r="E20" s="19">
        <f>'[1]азия-индексы'!S170</f>
        <v>4503.24</v>
      </c>
      <c r="F20" s="19">
        <f>'[1]азия-индексы'!K170*1</f>
        <v>4548.24</v>
      </c>
      <c r="G20" s="20">
        <f t="shared" si="4"/>
        <v>0.009992805180270237</v>
      </c>
      <c r="H20" s="20">
        <f t="shared" si="5"/>
        <v>0.016889127372727852</v>
      </c>
      <c r="I20" s="20">
        <f t="shared" si="6"/>
        <v>0.03413981978540681</v>
      </c>
      <c r="J20" s="20">
        <f>IF(ISERROR(F20/B20-1),"н/д",F20/B20-1)</f>
        <v>0.16949296361340882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2419.02</v>
      </c>
      <c r="E21" s="19">
        <f>'[1]азия-индексы'!S141</f>
        <v>2418.53</v>
      </c>
      <c r="F21" s="19">
        <f>'[1]азия-индексы'!K141*1</f>
        <v>2432.4</v>
      </c>
      <c r="G21" s="20">
        <f t="shared" si="4"/>
        <v>0.005734888548002193</v>
      </c>
      <c r="H21" s="20">
        <f t="shared" si="5"/>
        <v>0.0055311655133070126</v>
      </c>
      <c r="I21" s="20">
        <f t="shared" si="6"/>
        <v>0.06868417930907222</v>
      </c>
      <c r="J21" s="20">
        <f t="shared" si="7"/>
        <v>0.10557103443887406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59761.49</v>
      </c>
      <c r="E22" s="19">
        <f>'[1]Бразилия'!C695</f>
        <v>58372.46</v>
      </c>
      <c r="F22" s="19">
        <f>'[1]Бразилия'!C690</f>
        <v>58497.83</v>
      </c>
      <c r="G22" s="20">
        <f t="shared" si="4"/>
        <v>0.0021477594057197624</v>
      </c>
      <c r="H22" s="20">
        <f t="shared" si="5"/>
        <v>-0.021145055118270917</v>
      </c>
      <c r="I22" s="20">
        <f t="shared" si="6"/>
        <v>-0.05545889123875747</v>
      </c>
      <c r="J22" s="20">
        <f t="shared" si="7"/>
        <v>-0.0017498183031949832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115.8</v>
      </c>
      <c r="E24" s="19">
        <f>'[1]нефть Brent'!C695</f>
        <v>117.21</v>
      </c>
      <c r="F24" s="29">
        <f>'[1]нефть Brent'!C690</f>
        <v>117.2101</v>
      </c>
      <c r="G24" s="20">
        <f>IF(ISERROR(F24/E24-1),"н/д",F24/E24-1)</f>
        <v>8.531695248059634E-07</v>
      </c>
      <c r="H24" s="20">
        <f aca="true" t="shared" si="8" ref="H24:H33">IF(ISERROR(F24/D24-1),"н/д",F24/D24-1)</f>
        <v>0.012177029360967095</v>
      </c>
      <c r="I24" s="20">
        <f aca="true" t="shared" si="9" ref="I24:I33">IF(ISERROR(F24/C24-1),"н/д",F24/C24-1)</f>
        <v>0.055756620428751624</v>
      </c>
      <c r="J24" s="20">
        <f>IF(ISERROR(F24/B24-1),"н/д",F24/B24-1)</f>
        <v>0.0423308136949756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97.77</v>
      </c>
      <c r="E25" s="19">
        <f>'[1]сырье'!P83</f>
        <v>97.03999999999999</v>
      </c>
      <c r="F25" s="29">
        <f>'[1]сырье'!M83*1</f>
        <v>96.74</v>
      </c>
      <c r="G25" s="20">
        <f aca="true" t="shared" si="10" ref="G25:G33">IF(ISERROR(F25/E25-1),"н/д",F25/E25-1)</f>
        <v>-0.0030915086562242067</v>
      </c>
      <c r="H25" s="20">
        <f t="shared" si="8"/>
        <v>-0.010534928914800012</v>
      </c>
      <c r="I25" s="20">
        <f t="shared" si="9"/>
        <v>0.038428510090167345</v>
      </c>
      <c r="J25" s="20">
        <f aca="true" t="shared" si="11" ref="J25:J31">IF(ISERROR(F25/B25-1),"н/д",F25/B25-1)</f>
        <v>-0.04510907116770302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1670.6</v>
      </c>
      <c r="E26" s="19">
        <f>'[1]Золото'!C695</f>
        <v>1649.1</v>
      </c>
      <c r="F26" s="19">
        <f>'[1]Золото'!C690</f>
        <v>1644.5</v>
      </c>
      <c r="G26" s="20">
        <f t="shared" si="10"/>
        <v>-0.002789400278939924</v>
      </c>
      <c r="H26" s="20">
        <f t="shared" si="8"/>
        <v>-0.01562312941458155</v>
      </c>
      <c r="I26" s="20">
        <f t="shared" si="9"/>
        <v>-0.0106485380820599</v>
      </c>
      <c r="J26" s="20">
        <f t="shared" si="11"/>
        <v>0.022633924818907802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8343.44</v>
      </c>
      <c r="E27" s="19">
        <f>'[1]Медь'!C695</f>
        <v>8206.75</v>
      </c>
      <c r="F27" s="19">
        <f>'[1]Медь'!C690</f>
        <v>8191.63</v>
      </c>
      <c r="G27" s="20">
        <f t="shared" si="10"/>
        <v>-0.001842385840923666</v>
      </c>
      <c r="H27" s="20">
        <f t="shared" si="8"/>
        <v>-0.01819513294276709</v>
      </c>
      <c r="I27" s="20">
        <f t="shared" si="9"/>
        <v>0.011884497654229165</v>
      </c>
      <c r="J27" s="20">
        <f t="shared" si="11"/>
        <v>0.08772273590840163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18625</v>
      </c>
      <c r="E28" s="19">
        <f>'[1]Никель'!C695</f>
        <v>18165</v>
      </c>
      <c r="F28" s="19">
        <f>'[1]Никель'!C690</f>
        <v>18201</v>
      </c>
      <c r="G28" s="20">
        <f t="shared" si="10"/>
        <v>0.0019818331957059954</v>
      </c>
      <c r="H28" s="20">
        <f t="shared" si="8"/>
        <v>-0.022765100671140903</v>
      </c>
      <c r="I28" s="20">
        <f t="shared" si="9"/>
        <v>0.050562770562770476</v>
      </c>
      <c r="J28" s="20">
        <f t="shared" si="11"/>
        <v>-0.047071453689167986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2125</v>
      </c>
      <c r="E29" s="19">
        <f>'[1]Алюминий'!C695</f>
        <v>2103</v>
      </c>
      <c r="F29" s="19">
        <f>'[1]Алюминий'!C690</f>
        <v>2099.19</v>
      </c>
      <c r="G29" s="20">
        <f t="shared" si="10"/>
        <v>-0.0018116975748929676</v>
      </c>
      <c r="H29" s="20">
        <f t="shared" si="8"/>
        <v>-0.012145882352941118</v>
      </c>
      <c r="I29" s="20">
        <f t="shared" si="9"/>
        <v>0.015573294629898538</v>
      </c>
      <c r="J29" s="20">
        <f t="shared" si="11"/>
        <v>-0.004180668426013057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82.97999999999999</v>
      </c>
      <c r="E30" s="19">
        <f>'[1]сырье'!P102</f>
        <v>82.89999999999999</v>
      </c>
      <c r="F30" s="19" t="str">
        <f>'[1]сырье'!M102</f>
        <v>81,96</v>
      </c>
      <c r="G30" s="20">
        <f t="shared" si="10"/>
        <v>-0.011338962605548786</v>
      </c>
      <c r="H30" s="20">
        <f t="shared" si="8"/>
        <v>-0.012292118582791</v>
      </c>
      <c r="I30" s="20">
        <f t="shared" si="9"/>
        <v>0.09105431309904133</v>
      </c>
      <c r="J30" s="20">
        <f t="shared" si="11"/>
        <v>-0.15014516798009125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18.78</v>
      </c>
      <c r="E31" s="19">
        <f>'[1]Сахар'!C695</f>
        <v>18.14</v>
      </c>
      <c r="F31" s="19">
        <f>'[1]Сахар'!C690</f>
        <v>17.66</v>
      </c>
      <c r="G31" s="20">
        <f t="shared" si="10"/>
        <v>-0.026460859977949336</v>
      </c>
      <c r="H31" s="20">
        <f t="shared" si="8"/>
        <v>-0.059637912673056515</v>
      </c>
      <c r="I31" s="20">
        <f t="shared" si="9"/>
        <v>-0.06362672322375396</v>
      </c>
      <c r="J31" s="20">
        <f t="shared" si="11"/>
        <v>-0.2417346500644053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736</v>
      </c>
      <c r="E32" s="19">
        <f>'[1]сырье'!P99</f>
        <v>702.25</v>
      </c>
      <c r="F32" s="19">
        <f>'[1]сырье'!M99*1</f>
        <v>695.75</v>
      </c>
      <c r="G32" s="20">
        <f t="shared" si="10"/>
        <v>-0.009255962976148058</v>
      </c>
      <c r="H32" s="20">
        <f t="shared" si="8"/>
        <v>-0.0546875</v>
      </c>
      <c r="I32" s="20">
        <f t="shared" si="9"/>
        <v>0.010163339382940118</v>
      </c>
      <c r="J32" s="20">
        <f>IF(ISERROR(F32/B32-1),"н/д",F32/B32-1)</f>
        <v>0.06710122699386512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765</v>
      </c>
      <c r="E33" s="19">
        <f>'[1]Пшеница'!C695</f>
        <v>741.4</v>
      </c>
      <c r="F33" s="19">
        <f>'[1]Пшеница'!C690</f>
        <v>737.6</v>
      </c>
      <c r="G33" s="20">
        <f t="shared" si="10"/>
        <v>-0.00512543835985968</v>
      </c>
      <c r="H33" s="20">
        <f t="shared" si="8"/>
        <v>-0.035816993464052205</v>
      </c>
      <c r="I33" s="20">
        <f t="shared" si="9"/>
        <v>-0.017057569296375252</v>
      </c>
      <c r="J33" s="20">
        <f>IF(ISERROR(F33/B33-1),"н/д",F33/B33-1)</f>
        <v>0.05673352435530088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41306</v>
      </c>
      <c r="E35" s="14">
        <f>IF(J35=2,F35-3,F35-1)</f>
        <v>41316</v>
      </c>
      <c r="F35" s="33">
        <f>I1</f>
        <v>41317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813.3</v>
      </c>
      <c r="E37" s="19">
        <f>'[1]ост. ср-тв на кс'!AC5</f>
        <v>473.4</v>
      </c>
      <c r="F37" s="19">
        <f>'[1]ост. ср-тв на кс'!AB5</f>
        <v>763.9</v>
      </c>
      <c r="G37" s="20">
        <f t="shared" si="12"/>
        <v>0.6136459653569919</v>
      </c>
      <c r="H37" s="20">
        <f aca="true" t="shared" si="13" ref="H37:H42">IF(ISERROR(F37/D37-1),"н/д",F37/D37-1)</f>
        <v>-0.06074019427025701</v>
      </c>
      <c r="I37" s="20">
        <f aca="true" t="shared" si="14" ref="I37:I42">IF(ISERROR(F37/C37-1),"н/д",F37/C37-1)</f>
        <v>-0.4409806073911453</v>
      </c>
      <c r="J37" s="20">
        <f aca="true" t="shared" si="15" ref="J37:J42">IF(ISERROR(F37/B37-1),"н/д",F37/B37-1)</f>
        <v>-0.22162217240676585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612</v>
      </c>
      <c r="E38" s="19">
        <f>'[1]ост. ср-тв на кс'!AE5</f>
        <v>295.6</v>
      </c>
      <c r="F38" s="19">
        <f>'[1]ост. ср-тв на кс'!AD5</f>
        <v>578.9</v>
      </c>
      <c r="G38" s="20">
        <f t="shared" si="12"/>
        <v>0.9583897158322054</v>
      </c>
      <c r="H38" s="20">
        <f t="shared" si="13"/>
        <v>-0.05408496732026147</v>
      </c>
      <c r="I38" s="20">
        <f t="shared" si="14"/>
        <v>-0.41036871053167656</v>
      </c>
      <c r="J38" s="20">
        <f t="shared" si="15"/>
        <v>-0.21291638341264452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6.59</v>
      </c>
      <c r="E39" s="28">
        <f>'[1]mibid-mibor'!C8</f>
        <v>6.56</v>
      </c>
      <c r="F39" s="28">
        <f>'[1]mibid-mibor'!D8</f>
        <v>6.56</v>
      </c>
      <c r="G39" s="20">
        <f t="shared" si="12"/>
        <v>0</v>
      </c>
      <c r="H39" s="20">
        <f t="shared" si="13"/>
        <v>-0.004552352048558417</v>
      </c>
      <c r="I39" s="20">
        <f t="shared" si="14"/>
        <v>-0.020895522388059806</v>
      </c>
      <c r="J39" s="20">
        <f t="shared" si="15"/>
        <v>0.03307086614173227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7.33</v>
      </c>
      <c r="E40" s="28">
        <f>'[1]mibid-mibor'!E8</f>
        <v>7.37</v>
      </c>
      <c r="F40" s="28">
        <f>'[1]mibid-mibor'!F8</f>
        <v>7.37</v>
      </c>
      <c r="G40" s="20">
        <f t="shared" si="12"/>
        <v>0</v>
      </c>
      <c r="H40" s="20">
        <f t="shared" si="13"/>
        <v>0.005457025920873049</v>
      </c>
      <c r="I40" s="20">
        <f t="shared" si="14"/>
        <v>-0.021248339973439556</v>
      </c>
      <c r="J40" s="20">
        <f t="shared" si="15"/>
        <v>-0.0027063599458727605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30.0161</v>
      </c>
      <c r="E41" s="28">
        <f>'[1]МакроDelay'!L7</f>
        <v>30.1575</v>
      </c>
      <c r="F41" s="28">
        <f>'[1]МакроDelay'!Q7</f>
        <v>30.159</v>
      </c>
      <c r="G41" s="20">
        <f>IF(ISERROR(F41/E41-1),"н/д",F41/E41-1)</f>
        <v>4.973887092774021E-05</v>
      </c>
      <c r="H41" s="20">
        <f>IF(ISERROR(F41/D41-1),"н/д",F41/D41-1)</f>
        <v>0.004760778382268072</v>
      </c>
      <c r="I41" s="20">
        <f t="shared" si="14"/>
        <v>-0.007035923707803371</v>
      </c>
      <c r="J41" s="20">
        <f t="shared" si="15"/>
        <v>-0.06327307399075721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40.7138</v>
      </c>
      <c r="E42" s="28">
        <f>'[1]МакроDelay'!L9</f>
        <v>40.4171</v>
      </c>
      <c r="F42" s="28">
        <f>'[1]МакроDelay'!Q9</f>
        <v>40.3618</v>
      </c>
      <c r="G42" s="20">
        <f t="shared" si="12"/>
        <v>-0.001368232752968268</v>
      </c>
      <c r="H42" s="20">
        <f t="shared" si="13"/>
        <v>-0.00864571717697682</v>
      </c>
      <c r="I42" s="20">
        <f t="shared" si="14"/>
        <v>0.003311077193837164</v>
      </c>
      <c r="J42" s="20">
        <f t="shared" si="15"/>
        <v>-0.03142414336921062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41292</v>
      </c>
      <c r="E43" s="38">
        <f>'[1]ЗВР-cbr'!D4</f>
        <v>41299</v>
      </c>
      <c r="F43" s="38">
        <f>'[1]ЗВР-cbr'!D3</f>
        <v>41306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530,4</v>
      </c>
      <c r="E44" s="19" t="str">
        <f>'[1]ЗВР-cbr'!L4</f>
        <v>530,7</v>
      </c>
      <c r="F44" s="19" t="str">
        <f>'[1]ЗВР-cbr'!L3</f>
        <v>533,5</v>
      </c>
      <c r="G44" s="20">
        <f>IF(ISERROR(F44/E44-1),"н/д",F44/E44-1)</f>
        <v>0.0052760504993403234</v>
      </c>
      <c r="H44" s="20"/>
      <c r="I44" s="20">
        <f>IF(ISERROR(F44/C44-1),"н/д",F44/C44-1)</f>
        <v>0.071285140562249</v>
      </c>
      <c r="J44" s="20">
        <f>IF(ISERROR(F44/B44-1),"н/д",F44/B44-1)</f>
        <v>0.218871373086589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41295</v>
      </c>
      <c r="F45" s="38">
        <v>41302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0.6</v>
      </c>
      <c r="F46" s="42">
        <v>0.8</v>
      </c>
      <c r="G46" s="20">
        <f>IF(ISERROR(F46-E46),"н/д",F46-E46)/100</f>
        <v>0.0020000000000000005</v>
      </c>
      <c r="H46" s="20">
        <f>IF(ISERROR(F46-D46),"н/д",F46-D46)/100</f>
        <v>0.008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41194</v>
      </c>
      <c r="E47" s="44">
        <f>'[1]M2'!P23</f>
        <v>41224</v>
      </c>
      <c r="F47" s="44">
        <f>'[1]M2'!P22</f>
        <v>41255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24739.2</v>
      </c>
      <c r="E48" s="19">
        <f>'[1]M2'!Q23</f>
        <v>25080.6</v>
      </c>
      <c r="F48" s="19">
        <f>'[1]M2'!Q22</f>
        <v>27405.4</v>
      </c>
      <c r="G48" s="20"/>
      <c r="H48" s="20">
        <f>IF(ISERROR(F48/D48-1),"н/д",F48/D48-1)</f>
        <v>0.10777228042943987</v>
      </c>
      <c r="I48" s="20">
        <f>IF(ISERROR(F48/C48-1),"н/д",F48/C48-1)</f>
        <v>0.11935988498188554</v>
      </c>
      <c r="J48" s="20">
        <f>IF(ISERROR(F48/B48-1),"н/д",F48/B48-1)</f>
        <v>0.3694551741713681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'[1]ПромПр-во'!B42</f>
        <v>101.8</v>
      </c>
      <c r="E49" s="19">
        <f>'[1]ПромПр-во'!B43</f>
        <v>101.9</v>
      </c>
      <c r="F49" s="19">
        <f>'[1]ПромПр-во'!B44</f>
        <v>101.4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45.447</v>
      </c>
      <c r="G59" s="20">
        <f>IF(ISERROR(F59/E59-1),"н/д",F59/E59-1)</f>
        <v>-0.013137323026144343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30.091</v>
      </c>
      <c r="G60" s="20">
        <f>IF(ISERROR(F60/E60-1),"н/д",F60/E60-1)</f>
        <v>-0.04633473837669955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15.356000000000002</v>
      </c>
      <c r="G61" s="20">
        <f>IF(ISERROR(F61/E61-1),"н/д",F61/E61-1)</f>
        <v>0.05910752465687308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2013-02-12T09:54:09Z</dcterms:created>
  <dcterms:modified xsi:type="dcterms:W3CDTF">2013-02-12T09:54:56Z</dcterms:modified>
  <cp:category/>
  <cp:version/>
  <cp:contentType/>
  <cp:contentStatus/>
</cp:coreProperties>
</file>