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<sst xmlns="http://schemas.openxmlformats.org/spreadsheetml/2006/main" count="95" uniqueCount="80">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</sst>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7960,88</v>
          </cell>
          <cell r="S96">
            <v>7943.53</v>
          </cell>
        </row>
        <row r="108">
          <cell r="K108" t="str">
            <v>490,78</v>
          </cell>
          <cell r="S108">
            <v>493.95</v>
          </cell>
        </row>
        <row r="143">
          <cell r="K143" t="str">
            <v>2382,91</v>
          </cell>
          <cell r="S143">
            <v>2421.5499999999997</v>
          </cell>
        </row>
        <row r="172">
          <cell r="K172" t="str">
            <v>4586,18</v>
          </cell>
          <cell r="S172">
            <v>4606.740000000001</v>
          </cell>
        </row>
      </sheetData>
      <sheetData sheetId="2">
        <row r="35">
          <cell r="I35" t="str">
            <v>6330,23</v>
          </cell>
          <cell r="L35">
            <v>6318.19</v>
          </cell>
        </row>
        <row r="36">
          <cell r="I36" t="str">
            <v>7662,20</v>
          </cell>
          <cell r="L36">
            <v>7628.73</v>
          </cell>
        </row>
        <row r="170">
          <cell r="I170" t="str">
            <v>3688,11</v>
          </cell>
          <cell r="L170">
            <v>3667.04</v>
          </cell>
        </row>
      </sheetData>
      <sheetData sheetId="3">
        <row r="3">
          <cell r="D3">
            <v>41313</v>
          </cell>
          <cell r="L3" t="str">
            <v>532,5</v>
          </cell>
        </row>
        <row r="4">
          <cell r="D4">
            <v>41306</v>
          </cell>
          <cell r="L4" t="str">
            <v>533,5</v>
          </cell>
        </row>
        <row r="5">
          <cell r="D5">
            <v>41299</v>
          </cell>
          <cell r="L5" t="str">
            <v>530,7</v>
          </cell>
        </row>
      </sheetData>
      <sheetData sheetId="4">
        <row r="8">
          <cell r="C8">
            <v>6.48</v>
          </cell>
          <cell r="D8">
            <v>6.48</v>
          </cell>
          <cell r="E8">
            <v>7.24</v>
          </cell>
          <cell r="F8">
            <v>7.24</v>
          </cell>
        </row>
      </sheetData>
      <sheetData sheetId="5">
        <row r="7">
          <cell r="L7">
            <v>30.1139</v>
          </cell>
          <cell r="Q7">
            <v>30.1258</v>
          </cell>
        </row>
        <row r="9">
          <cell r="L9">
            <v>40.2713</v>
          </cell>
          <cell r="Q9">
            <v>40.1969</v>
          </cell>
        </row>
      </sheetData>
      <sheetData sheetId="6">
        <row r="85">
          <cell r="M85" t="str">
            <v>95,36</v>
          </cell>
          <cell r="P85">
            <v>95.86</v>
          </cell>
        </row>
        <row r="101">
          <cell r="M101" t="str">
            <v>699,25</v>
          </cell>
          <cell r="P101">
            <v>697</v>
          </cell>
        </row>
        <row r="104">
          <cell r="M104" t="str">
            <v>83,34</v>
          </cell>
          <cell r="P104">
            <v>83.19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42">
          <cell r="B42">
            <v>101.8</v>
          </cell>
        </row>
        <row r="43">
          <cell r="B43">
            <v>101.9</v>
          </cell>
        </row>
        <row r="44">
          <cell r="B44">
            <v>101.4</v>
          </cell>
        </row>
      </sheetData>
      <sheetData sheetId="10">
        <row r="5">
          <cell r="AI5">
            <v>751.9</v>
          </cell>
          <cell r="AJ5">
            <v>753.9</v>
          </cell>
          <cell r="AK5">
            <v>569.7</v>
          </cell>
          <cell r="AL5">
            <v>574.7</v>
          </cell>
        </row>
      </sheetData>
      <sheetData sheetId="12">
        <row r="690">
          <cell r="C690">
            <v>117.2228</v>
          </cell>
        </row>
        <row r="695">
          <cell r="C695">
            <v>117.38</v>
          </cell>
        </row>
      </sheetData>
      <sheetData sheetId="13">
        <row r="690">
          <cell r="C690">
            <v>1613.34</v>
          </cell>
        </row>
        <row r="695">
          <cell r="C695">
            <v>1609.5</v>
          </cell>
        </row>
      </sheetData>
      <sheetData sheetId="14">
        <row r="690">
          <cell r="C690">
            <v>8090.11</v>
          </cell>
        </row>
        <row r="695">
          <cell r="C695">
            <v>8238.72</v>
          </cell>
        </row>
      </sheetData>
      <sheetData sheetId="15">
        <row r="690">
          <cell r="C690">
            <v>17714</v>
          </cell>
        </row>
        <row r="695">
          <cell r="C695">
            <v>17855</v>
          </cell>
        </row>
      </sheetData>
      <sheetData sheetId="16">
        <row r="690">
          <cell r="C690">
            <v>2111.25</v>
          </cell>
        </row>
        <row r="695">
          <cell r="C695">
            <v>2117</v>
          </cell>
        </row>
      </sheetData>
      <sheetData sheetId="17">
        <row r="690">
          <cell r="C690">
            <v>17.2</v>
          </cell>
        </row>
        <row r="695">
          <cell r="C695">
            <v>17.94</v>
          </cell>
        </row>
      </sheetData>
      <sheetData sheetId="18">
        <row r="690">
          <cell r="C690">
            <v>746.5111</v>
          </cell>
        </row>
        <row r="695">
          <cell r="C695">
            <v>742.2</v>
          </cell>
        </row>
      </sheetData>
      <sheetData sheetId="19">
        <row r="690">
          <cell r="C690">
            <v>19509.2477</v>
          </cell>
        </row>
        <row r="695">
          <cell r="C695">
            <v>19501.08</v>
          </cell>
        </row>
      </sheetData>
      <sheetData sheetId="20">
        <row r="690">
          <cell r="C690">
            <v>57613.9</v>
          </cell>
        </row>
        <row r="695">
          <cell r="C695">
            <v>57903.3</v>
          </cell>
        </row>
      </sheetData>
      <sheetData sheetId="21">
        <row r="690">
          <cell r="C690">
            <v>11372.34</v>
          </cell>
        </row>
        <row r="695">
          <cell r="C695">
            <v>11407.87</v>
          </cell>
        </row>
      </sheetData>
      <sheetData sheetId="22">
        <row r="690">
          <cell r="C690">
            <v>1519.79</v>
          </cell>
        </row>
        <row r="695">
          <cell r="C695">
            <v>1521.38</v>
          </cell>
        </row>
      </sheetData>
      <sheetData sheetId="23">
        <row r="690">
          <cell r="C690">
            <v>3192.03</v>
          </cell>
        </row>
        <row r="695">
          <cell r="C695">
            <v>3198.66</v>
          </cell>
        </row>
      </sheetData>
      <sheetData sheetId="24">
        <row r="690">
          <cell r="C690">
            <v>13981.76</v>
          </cell>
        </row>
        <row r="695">
          <cell r="C695">
            <v>13973.39</v>
          </cell>
        </row>
      </sheetData>
      <sheetData sheetId="25">
        <row r="690">
          <cell r="C690">
            <v>1513.28</v>
          </cell>
        </row>
        <row r="695">
          <cell r="C695">
            <v>1510.35</v>
          </cell>
        </row>
      </sheetData>
      <sheetData sheetId="26">
        <row r="690">
          <cell r="C690">
            <v>1582.04</v>
          </cell>
        </row>
        <row r="695">
          <cell r="C695">
            <v>1578.65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41324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41323</v>
      </c>
      <c r="F4" s="14">
        <f>I1</f>
        <v>41324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'[1]РТС'!C695</f>
        <v>1578.65</v>
      </c>
      <c r="F6" s="19">
        <f>'[1]РТС'!C690</f>
        <v>1582.04</v>
      </c>
      <c r="G6" s="20">
        <f>IF(ISERROR(F6/E6-1),"н/д",F6/E6-1)</f>
        <v>0.002147404427833788</v>
      </c>
      <c r="H6" s="20">
        <f>IF(ISERROR(F6/D6-1),"н/д",F6/D6-1)</f>
        <v>-0.028415965018946054</v>
      </c>
      <c r="I6" s="20">
        <f>IF(ISERROR(F6/C6-1),"н/д",F6/C6-1)</f>
        <v>0.003768796396167895</v>
      </c>
      <c r="J6" s="20">
        <f>IF(ISERROR(F6/B6-1),"н/д",F6/B6-1)</f>
        <v>0.10617225616091108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'[1]ММВБ'!C695</f>
        <v>1510.35</v>
      </c>
      <c r="F7" s="19">
        <f>'[1]ММВБ'!C690</f>
        <v>1513.28</v>
      </c>
      <c r="G7" s="20">
        <f>IF(ISERROR(F7/E7-1),"н/д",F7/E7-1)</f>
        <v>0.0019399476942429938</v>
      </c>
      <c r="H7" s="20">
        <f>IF(ISERROR(F7/D7-1),"н/д",F7/D7-1)</f>
        <v>-0.021936117682036183</v>
      </c>
      <c r="I7" s="20">
        <f>IF(ISERROR(F7/C7-1),"н/д",F7/C7-1)</f>
        <v>-0.0010166224369891896</v>
      </c>
      <c r="J7" s="20">
        <f>IF(ISERROR(F7/B7-1),"н/д",F7/B7-1)</f>
        <v>0.044825094215600325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(США)'!C695</f>
        <v>13973.39</v>
      </c>
      <c r="F9" s="19">
        <f>'[1]DJIA (США)'!C690</f>
        <v>13981.76</v>
      </c>
      <c r="G9" s="20">
        <f aca="true" t="shared" si="0" ref="G9:G15">IF(ISERROR(F9/E9-1),"н/д",F9/E9-1)</f>
        <v>0.0005989956624699033</v>
      </c>
      <c r="H9" s="20">
        <f>IF(ISERROR(F9/D9-1),"н/д",F9/D9-1)</f>
        <v>0.008742779883670115</v>
      </c>
      <c r="I9" s="20">
        <f>IF(ISERROR(F9/C9-1),"н/д",F9/C9-1)</f>
        <v>0.04463964842363688</v>
      </c>
      <c r="J9" s="20">
        <f aca="true" t="shared" si="1" ref="J9:J15">IF(ISERROR(F9/B9-1),"н/д",F9/B9-1)</f>
        <v>0.13121619793604133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(США)'!C695</f>
        <v>3198.66</v>
      </c>
      <c r="F10" s="19">
        <f>'[1]NASDAQ Composite (США)'!C690</f>
        <v>3192.03</v>
      </c>
      <c r="G10" s="20">
        <f t="shared" si="0"/>
        <v>-0.002072742961114815</v>
      </c>
      <c r="H10" s="20">
        <f aca="true" t="shared" si="2" ref="H10:H15">IF(ISERROR(F10/D10-1),"н/д",F10/D10-1)</f>
        <v>0.0158809470009198</v>
      </c>
      <c r="I10" s="20">
        <f aca="true" t="shared" si="3" ref="I10:I15">IF(ISERROR(F10/C10-1),"н/д",F10/C10-1)</f>
        <v>0.03008251554629049</v>
      </c>
      <c r="J10" s="20">
        <f t="shared" si="1"/>
        <v>0.19363622948859738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(США)'!C695</f>
        <v>1521.38</v>
      </c>
      <c r="F11" s="19">
        <f>'[1]S&amp;P500 (США)'!C690</f>
        <v>1519.79</v>
      </c>
      <c r="G11" s="20">
        <f t="shared" si="0"/>
        <v>-0.0010451037873510094</v>
      </c>
      <c r="H11" s="20">
        <f>IF(ISERROR(F11/D11-1),"н/д",F11/D11-1)</f>
        <v>0.014471567508393957</v>
      </c>
      <c r="I11" s="20">
        <f t="shared" si="3"/>
        <v>0.03960626312513238</v>
      </c>
      <c r="J11" s="20">
        <f t="shared" si="1"/>
        <v>0.18936888061216495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'[1]евр-индексы'!L170</f>
        <v>3667.04</v>
      </c>
      <c r="F12" s="19">
        <f>'[1]евр-индексы'!I170*1</f>
        <v>3688.11</v>
      </c>
      <c r="G12" s="20">
        <f t="shared" si="0"/>
        <v>0.0057457786116323906</v>
      </c>
      <c r="H12" s="20">
        <f t="shared" si="2"/>
        <v>-0.0228541451950921</v>
      </c>
      <c r="I12" s="20">
        <f t="shared" si="3"/>
        <v>-0.004717197531297179</v>
      </c>
      <c r="J12" s="20">
        <f t="shared" si="1"/>
        <v>0.17554568171966234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'[1]евр-индексы'!L36</f>
        <v>7628.73</v>
      </c>
      <c r="F13" s="19">
        <f>'[1]евр-индексы'!I36*1</f>
        <v>7662.2</v>
      </c>
      <c r="G13" s="20">
        <f t="shared" si="0"/>
        <v>0.004387361985546789</v>
      </c>
      <c r="H13" s="20">
        <f t="shared" si="2"/>
        <v>-0.021853884461261464</v>
      </c>
      <c r="I13" s="20">
        <f t="shared" si="3"/>
        <v>-0.004369899023237256</v>
      </c>
      <c r="J13" s="20">
        <f t="shared" si="1"/>
        <v>0.2648235698061383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'[1]евр-индексы'!L35</f>
        <v>6318.19</v>
      </c>
      <c r="F14" s="19">
        <f>'[1]евр-индексы'!I35*1</f>
        <v>6330.23</v>
      </c>
      <c r="G14" s="20">
        <f t="shared" si="0"/>
        <v>0.0019056090430962236</v>
      </c>
      <c r="H14" s="20">
        <f t="shared" si="2"/>
        <v>-0.002679904966568225</v>
      </c>
      <c r="I14" s="20">
        <f t="shared" si="3"/>
        <v>0.04576069305147823</v>
      </c>
      <c r="J14" s="20">
        <f t="shared" si="1"/>
        <v>0.12045814984211489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'[1]Япония'!C695</f>
        <v>11407.87</v>
      </c>
      <c r="F15" s="19">
        <f>'[1]Япония'!C690</f>
        <v>11372.34</v>
      </c>
      <c r="G15" s="20">
        <f t="shared" si="0"/>
        <v>-0.0031145165574292255</v>
      </c>
      <c r="H15" s="20">
        <f t="shared" si="2"/>
        <v>0.016173219650193804</v>
      </c>
      <c r="I15" s="20">
        <f t="shared" si="3"/>
        <v>0.08224924486537</v>
      </c>
      <c r="J15" s="20">
        <f t="shared" si="1"/>
        <v>0.3554028125467512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'[1]азия-индексы'!S96*1</f>
        <v>7943.53</v>
      </c>
      <c r="F17" s="19">
        <f>'[1]азия-индексы'!K96*1</f>
        <v>7960.88</v>
      </c>
      <c r="G17" s="20">
        <f aca="true" t="shared" si="4" ref="G17:G22">IF(ISERROR(F17/E17-1),"н/д",F17/E17-1)</f>
        <v>0.0021841674922862264</v>
      </c>
      <c r="H17" s="20">
        <f aca="true" t="shared" si="5" ref="H17:H22">IF(ISERROR(F17/D17-1),"н/д",F17/D17-1)</f>
        <v>0.013354175232339172</v>
      </c>
      <c r="I17" s="20">
        <f aca="true" t="shared" si="6" ref="I17:I22">IF(ISERROR(F17/C17-1),"н/д",F17/C17-1)</f>
        <v>0.0309803850467385</v>
      </c>
      <c r="J17" s="20">
        <f aca="true" t="shared" si="7" ref="J17:J22">IF(ISERROR(F17/B17-1),"н/д",F17/B17-1)</f>
        <v>0.12235092428634275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'[1]азия-индексы'!S108</f>
        <v>493.95</v>
      </c>
      <c r="F18" s="19">
        <f>'[1]азия-индексы'!K108*1</f>
        <v>490.78</v>
      </c>
      <c r="G18" s="20">
        <f t="shared" si="4"/>
        <v>-0.006417653608664864</v>
      </c>
      <c r="H18" s="20">
        <f t="shared" si="5"/>
        <v>0.015224856232675332</v>
      </c>
      <c r="I18" s="20">
        <f>IF(ISERROR(F18/C18-1),"н/д",F18/C18-1)</f>
        <v>0.09754897575811783</v>
      </c>
      <c r="J18" s="20">
        <f t="shared" si="7"/>
        <v>0.4463633148650241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'[1]Индия'!C695</f>
        <v>19501.08</v>
      </c>
      <c r="F19" s="19">
        <f>'[1]Индия'!C690</f>
        <v>19509.2477</v>
      </c>
      <c r="G19" s="20">
        <f t="shared" si="4"/>
        <v>0.00041883321333990864</v>
      </c>
      <c r="H19" s="20">
        <f t="shared" si="5"/>
        <v>-0.013747519739712222</v>
      </c>
      <c r="I19" s="20">
        <f t="shared" si="6"/>
        <v>-0.011815730717253947</v>
      </c>
      <c r="J19" s="20">
        <f t="shared" si="7"/>
        <v>0.2336132223649865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'[1]азия-индексы'!S172</f>
        <v>4606.740000000001</v>
      </c>
      <c r="F20" s="19">
        <f>'[1]азия-индексы'!K172*1</f>
        <v>4586.18</v>
      </c>
      <c r="G20" s="20">
        <f t="shared" si="4"/>
        <v>-0.004463025914204111</v>
      </c>
      <c r="H20" s="20">
        <f t="shared" si="5"/>
        <v>0.025371699420931426</v>
      </c>
      <c r="I20" s="20">
        <f t="shared" si="6"/>
        <v>0.04276629173118329</v>
      </c>
      <c r="J20" s="20">
        <f>IF(ISERROR(F20/B20-1),"н/д",F20/B20-1)</f>
        <v>0.1792485092837106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'[1]азия-индексы'!S143</f>
        <v>2421.5499999999997</v>
      </c>
      <c r="F21" s="19">
        <f>'[1]азия-индексы'!K143*1</f>
        <v>2382.91</v>
      </c>
      <c r="G21" s="20">
        <f t="shared" si="4"/>
        <v>-0.0159567219342982</v>
      </c>
      <c r="H21" s="20">
        <f t="shared" si="5"/>
        <v>-0.014927532637183716</v>
      </c>
      <c r="I21" s="20">
        <f t="shared" si="6"/>
        <v>0.04694055982460976</v>
      </c>
      <c r="J21" s="20">
        <f t="shared" si="7"/>
        <v>0.08307690909173537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'[1]Бразилия'!C695</f>
        <v>57903.3</v>
      </c>
      <c r="F22" s="19">
        <f>'[1]Бразилия'!C690</f>
        <v>57613.9</v>
      </c>
      <c r="G22" s="20">
        <f t="shared" si="4"/>
        <v>-0.004997988024862177</v>
      </c>
      <c r="H22" s="20">
        <f t="shared" si="5"/>
        <v>-0.035936018328860175</v>
      </c>
      <c r="I22" s="20">
        <f t="shared" si="6"/>
        <v>-0.06973135608518555</v>
      </c>
      <c r="J22" s="20">
        <f t="shared" si="7"/>
        <v>-0.016833852755537282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Brent'!C695</f>
        <v>117.38</v>
      </c>
      <c r="F24" s="29">
        <f>'[1]нефть Brent'!C690</f>
        <v>117.2228</v>
      </c>
      <c r="G24" s="20">
        <f>IF(ISERROR(F24/E24-1),"н/д",F24/E24-1)</f>
        <v>-0.001339240074970105</v>
      </c>
      <c r="H24" s="20">
        <f aca="true" t="shared" si="8" ref="H24:H33">IF(ISERROR(F24/D24-1),"н/д",F24/D24-1)</f>
        <v>0.012286701208981121</v>
      </c>
      <c r="I24" s="20">
        <f aca="true" t="shared" si="9" ref="I24:I33">IF(ISERROR(F24/C24-1),"н/д",F24/C24-1)</f>
        <v>0.05587101423167007</v>
      </c>
      <c r="J24" s="20">
        <f>IF(ISERROR(F24/B24-1),"н/д",F24/B24-1)</f>
        <v>0.04244375277901291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'[1]сырье'!P85</f>
        <v>95.86</v>
      </c>
      <c r="F25" s="29">
        <f>'[1]сырье'!M85*1</f>
        <v>95.36</v>
      </c>
      <c r="G25" s="20">
        <f aca="true" t="shared" si="10" ref="G25:G33">IF(ISERROR(F25/E25-1),"н/д",F25/E25-1)</f>
        <v>-0.005215939912372236</v>
      </c>
      <c r="H25" s="20">
        <f t="shared" si="8"/>
        <v>-0.02464968804336709</v>
      </c>
      <c r="I25" s="20">
        <f t="shared" si="9"/>
        <v>0.02361528553027048</v>
      </c>
      <c r="J25" s="20">
        <f aca="true" t="shared" si="11" ref="J25:J31">IF(ISERROR(F25/B25-1),"н/д",F25/B25-1)</f>
        <v>-0.0587306287632019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'[1]Золото'!C695</f>
        <v>1609.5</v>
      </c>
      <c r="F26" s="19">
        <f>'[1]Золото'!C690</f>
        <v>1613.34</v>
      </c>
      <c r="G26" s="20">
        <f t="shared" si="10"/>
        <v>0.0023858341099720626</v>
      </c>
      <c r="H26" s="20">
        <f t="shared" si="8"/>
        <v>-0.034275110738656744</v>
      </c>
      <c r="I26" s="20">
        <f t="shared" si="9"/>
        <v>-0.029394778005053634</v>
      </c>
      <c r="J26" s="20">
        <f t="shared" si="11"/>
        <v>0.0032570485055254395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'[1]Медь'!C695</f>
        <v>8238.72</v>
      </c>
      <c r="F27" s="19">
        <f>'[1]Медь'!C690</f>
        <v>8090.11</v>
      </c>
      <c r="G27" s="20">
        <f t="shared" si="10"/>
        <v>-0.018037996193583483</v>
      </c>
      <c r="H27" s="20">
        <f t="shared" si="8"/>
        <v>-0.030362776025236737</v>
      </c>
      <c r="I27" s="20">
        <f t="shared" si="9"/>
        <v>-0.000655926437417742</v>
      </c>
      <c r="J27" s="20">
        <f t="shared" si="11"/>
        <v>0.07424243807397546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'[1]Никель'!C695</f>
        <v>17855</v>
      </c>
      <c r="F28" s="19">
        <f>'[1]Никель'!C690</f>
        <v>17714</v>
      </c>
      <c r="G28" s="20">
        <f t="shared" si="10"/>
        <v>-0.007896947633716067</v>
      </c>
      <c r="H28" s="20">
        <f t="shared" si="8"/>
        <v>-0.04891275167785236</v>
      </c>
      <c r="I28" s="20">
        <f t="shared" si="9"/>
        <v>0.022453102453102503</v>
      </c>
      <c r="J28" s="20">
        <f t="shared" si="11"/>
        <v>-0.07256874515960232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'[1]Алюминий'!C695</f>
        <v>2117</v>
      </c>
      <c r="F29" s="19">
        <f>'[1]Алюминий'!C690</f>
        <v>2111.25</v>
      </c>
      <c r="G29" s="20">
        <f t="shared" si="10"/>
        <v>-0.0027161076995748656</v>
      </c>
      <c r="H29" s="20">
        <f t="shared" si="8"/>
        <v>-0.006470588235294117</v>
      </c>
      <c r="I29" s="20">
        <f t="shared" si="9"/>
        <v>0.021407837445573286</v>
      </c>
      <c r="J29" s="20">
        <f t="shared" si="11"/>
        <v>0.0015403864278982216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'[1]сырье'!P104</f>
        <v>83.19</v>
      </c>
      <c r="F30" s="19" t="str">
        <f>'[1]сырье'!M104</f>
        <v>83,34</v>
      </c>
      <c r="G30" s="20">
        <f t="shared" si="10"/>
        <v>0.0018031013342949542</v>
      </c>
      <c r="H30" s="20">
        <f t="shared" si="8"/>
        <v>0.004338394793926392</v>
      </c>
      <c r="I30" s="20">
        <f t="shared" si="9"/>
        <v>0.10942492012779548</v>
      </c>
      <c r="J30" s="20">
        <f t="shared" si="11"/>
        <v>-0.13583575279966809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'[1]Сахар'!C695</f>
        <v>17.94</v>
      </c>
      <c r="F31" s="19">
        <f>'[1]Сахар'!C690</f>
        <v>17.2</v>
      </c>
      <c r="G31" s="20">
        <f t="shared" si="10"/>
        <v>-0.04124860646599793</v>
      </c>
      <c r="H31" s="20">
        <f t="shared" si="8"/>
        <v>-0.0841320553780619</v>
      </c>
      <c r="I31" s="20">
        <f t="shared" si="9"/>
        <v>-0.088016967126193</v>
      </c>
      <c r="J31" s="20">
        <f t="shared" si="11"/>
        <v>-0.2614856161442679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'[1]сырье'!P101</f>
        <v>697</v>
      </c>
      <c r="F32" s="19">
        <f>'[1]сырье'!M101*1</f>
        <v>699.25</v>
      </c>
      <c r="G32" s="20">
        <f t="shared" si="10"/>
        <v>0.0032281205164992333</v>
      </c>
      <c r="H32" s="20">
        <f t="shared" si="8"/>
        <v>-0.04993206521739135</v>
      </c>
      <c r="I32" s="20">
        <f t="shared" si="9"/>
        <v>0.015245009074410065</v>
      </c>
      <c r="J32" s="20">
        <f>IF(ISERROR(F32/B32-1),"н/д",F32/B32-1)</f>
        <v>0.07246932515337434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'[1]Пшеница'!C695</f>
        <v>742.2</v>
      </c>
      <c r="F33" s="19">
        <f>'[1]Пшеница'!C690</f>
        <v>746.5111</v>
      </c>
      <c r="G33" s="20">
        <f t="shared" si="10"/>
        <v>0.005808542171921394</v>
      </c>
      <c r="H33" s="20">
        <f t="shared" si="8"/>
        <v>-0.024168496732026035</v>
      </c>
      <c r="I33" s="20">
        <f t="shared" si="9"/>
        <v>-0.005182436034115057</v>
      </c>
      <c r="J33" s="20">
        <f>IF(ISERROR(F33/B33-1),"н/д",F33/B33-1)</f>
        <v>0.06950014326647569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41323</v>
      </c>
      <c r="F35" s="33">
        <f>I1</f>
        <v>41324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кс'!AJ5</f>
        <v>753.9</v>
      </c>
      <c r="F37" s="19">
        <f>'[1]ост. ср-тв на кс'!AI5</f>
        <v>751.9</v>
      </c>
      <c r="G37" s="20">
        <f t="shared" si="12"/>
        <v>-0.002652871733651696</v>
      </c>
      <c r="H37" s="20">
        <f aca="true" t="shared" si="13" ref="H37:H42">IF(ISERROR(F37/D37-1),"н/д",F37/D37-1)</f>
        <v>-0.07549489733185788</v>
      </c>
      <c r="I37" s="20">
        <f aca="true" t="shared" si="14" ref="I37:I42">IF(ISERROR(F37/C37-1),"н/д",F37/C37-1)</f>
        <v>-0.4497621661178193</v>
      </c>
      <c r="J37" s="20">
        <f aca="true" t="shared" si="15" ref="J37:J42">IF(ISERROR(F37/B37-1),"н/д",F37/B37-1)</f>
        <v>-0.2338496026085185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кс'!AL5</f>
        <v>574.7</v>
      </c>
      <c r="F38" s="19">
        <f>'[1]ост. ср-тв на кс'!AK5</f>
        <v>569.7</v>
      </c>
      <c r="G38" s="20">
        <f t="shared" si="12"/>
        <v>-0.008700191404210855</v>
      </c>
      <c r="H38" s="20">
        <f t="shared" si="13"/>
        <v>-0.0691176470588235</v>
      </c>
      <c r="I38" s="20">
        <f t="shared" si="14"/>
        <v>-0.41973925443063753</v>
      </c>
      <c r="J38" s="20">
        <f t="shared" si="15"/>
        <v>-0.2254248810333106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6.48</v>
      </c>
      <c r="F39" s="28">
        <f>'[1]mibid-mibor'!D8</f>
        <v>6.48</v>
      </c>
      <c r="G39" s="20">
        <f t="shared" si="12"/>
        <v>0</v>
      </c>
      <c r="H39" s="20">
        <f t="shared" si="13"/>
        <v>-0.01669195751138075</v>
      </c>
      <c r="I39" s="20">
        <f t="shared" si="14"/>
        <v>-0.032835820895522394</v>
      </c>
      <c r="J39" s="20">
        <f t="shared" si="15"/>
        <v>0.020472440944881987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7.24</v>
      </c>
      <c r="F40" s="28">
        <f>'[1]mibid-mibor'!F8</f>
        <v>7.24</v>
      </c>
      <c r="G40" s="20">
        <f t="shared" si="12"/>
        <v>0</v>
      </c>
      <c r="H40" s="20">
        <f t="shared" si="13"/>
        <v>-0.012278308321964526</v>
      </c>
      <c r="I40" s="20">
        <f t="shared" si="14"/>
        <v>-0.038512616201859196</v>
      </c>
      <c r="J40" s="20">
        <f t="shared" si="15"/>
        <v>-0.020297699594045926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f>'[1]МакроDelay'!L7</f>
        <v>30.1139</v>
      </c>
      <c r="F41" s="28">
        <f>'[1]МакроDelay'!Q7</f>
        <v>30.1258</v>
      </c>
      <c r="G41" s="20">
        <f>IF(ISERROR(F41/E41-1),"н/д",F41/E41-1)</f>
        <v>0.0003951663517511861</v>
      </c>
      <c r="H41" s="20">
        <f>IF(ISERROR(F41/D41-1),"н/д",F41/D41-1)</f>
        <v>0.0036547053081512626</v>
      </c>
      <c r="I41" s="20">
        <f t="shared" si="14"/>
        <v>-0.00812901059174842</v>
      </c>
      <c r="J41" s="20">
        <f t="shared" si="15"/>
        <v>-0.06430425320570154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f>'[1]МакроDelay'!L9</f>
        <v>40.2713</v>
      </c>
      <c r="F42" s="28">
        <f>'[1]МакроDelay'!Q9</f>
        <v>40.1969</v>
      </c>
      <c r="G42" s="20">
        <f t="shared" si="12"/>
        <v>-0.0018474695378594141</v>
      </c>
      <c r="H42" s="20">
        <f t="shared" si="13"/>
        <v>-0.012695940934032146</v>
      </c>
      <c r="I42" s="20">
        <f t="shared" si="14"/>
        <v>-0.000787996599434293</v>
      </c>
      <c r="J42" s="20">
        <f t="shared" si="15"/>
        <v>-0.035381304812912795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41299</v>
      </c>
      <c r="E43" s="38">
        <f>'[1]ЗВР-cbr'!D4</f>
        <v>41306</v>
      </c>
      <c r="F43" s="38">
        <f>'[1]ЗВР-cbr'!D3</f>
        <v>41313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530,7</v>
      </c>
      <c r="E44" s="19" t="str">
        <f>'[1]ЗВР-cbr'!L4</f>
        <v>533,5</v>
      </c>
      <c r="F44" s="19" t="str">
        <f>'[1]ЗВР-cbr'!L3</f>
        <v>532,5</v>
      </c>
      <c r="G44" s="20">
        <f>IF(ISERROR(F44/E44-1),"н/д",F44/E44-1)</f>
        <v>-0.0018744142455482393</v>
      </c>
      <c r="H44" s="20"/>
      <c r="I44" s="20">
        <f>IF(ISERROR(F44/C44-1),"н/д",F44/C44-1)</f>
        <v>0.06927710843373491</v>
      </c>
      <c r="J44" s="20">
        <f>IF(ISERROR(F44/B44-1),"н/д",F44/B44-1)</f>
        <v>0.21658670322138462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41194</v>
      </c>
      <c r="E47" s="44">
        <f>'[1]M2'!P23</f>
        <v>41224</v>
      </c>
      <c r="F47" s="44">
        <f>'[1]M2'!P22</f>
        <v>41255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24739.2</v>
      </c>
      <c r="E48" s="19">
        <f>'[1]M2'!Q23</f>
        <v>25080.6</v>
      </c>
      <c r="F48" s="19">
        <f>'[1]M2'!Q22</f>
        <v>27405.4</v>
      </c>
      <c r="G48" s="20"/>
      <c r="H48" s="20">
        <f>IF(ISERROR(F48/D48-1),"н/д",F48/D48-1)</f>
        <v>0.10777228042943987</v>
      </c>
      <c r="I48" s="20">
        <f>IF(ISERROR(F48/C48-1),"н/д",F48/C48-1)</f>
        <v>0.11935988498188554</v>
      </c>
      <c r="J48" s="20">
        <f>IF(ISERROR(F48/B48-1),"н/д",F48/B48-1)</f>
        <v>0.3694551741713681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'[1]ПромПр-во'!B42</f>
        <v>101.8</v>
      </c>
      <c r="E49" s="19">
        <f>'[1]ПромПр-во'!B43</f>
        <v>101.9</v>
      </c>
      <c r="F49" s="19">
        <f>'[1]ПромПр-во'!B44</f>
        <v>101.4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2013-02-19T09:06:03Z</dcterms:created>
  <dcterms:modified xsi:type="dcterms:W3CDTF">2013-02-19T09:09:21Z</dcterms:modified>
  <cp:category/>
  <cp:version/>
  <cp:contentType/>
  <cp:contentStatus/>
</cp:coreProperties>
</file>