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<sst xmlns="http://schemas.openxmlformats.org/spreadsheetml/2006/main" count="95" uniqueCount="80">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</sst>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7947,68</v>
          </cell>
          <cell r="S96">
            <v>7986.89</v>
          </cell>
        </row>
        <row r="108">
          <cell r="K108" t="str">
            <v>483,69</v>
          </cell>
          <cell r="S108">
            <v>477.69</v>
          </cell>
        </row>
        <row r="143">
          <cell r="K143" t="str">
            <v>2325,82</v>
          </cell>
          <cell r="S143">
            <v>2314.1600000000003</v>
          </cell>
        </row>
        <row r="172">
          <cell r="K172" t="str">
            <v>4668,11</v>
          </cell>
          <cell r="S172">
            <v>4649.95</v>
          </cell>
        </row>
      </sheetData>
      <sheetData sheetId="2">
        <row r="35">
          <cell r="I35" t="str">
            <v>6377,85</v>
          </cell>
          <cell r="L35">
            <v>6335.700000000001</v>
          </cell>
        </row>
        <row r="36">
          <cell r="I36" t="str">
            <v>7754,42</v>
          </cell>
          <cell r="L36">
            <v>7661.91</v>
          </cell>
        </row>
        <row r="170">
          <cell r="I170" t="str">
            <v>3732,70</v>
          </cell>
          <cell r="L170">
            <v>3706.04</v>
          </cell>
        </row>
      </sheetData>
      <sheetData sheetId="3">
        <row r="3">
          <cell r="D3">
            <v>41320</v>
          </cell>
          <cell r="L3" t="str">
            <v>529,5</v>
          </cell>
        </row>
        <row r="4">
          <cell r="D4">
            <v>41313</v>
          </cell>
          <cell r="L4" t="str">
            <v>532,5</v>
          </cell>
        </row>
        <row r="5">
          <cell r="D5">
            <v>41306</v>
          </cell>
          <cell r="L5" t="str">
            <v>533,5</v>
          </cell>
        </row>
      </sheetData>
      <sheetData sheetId="4">
        <row r="8">
          <cell r="C8">
            <v>6.53</v>
          </cell>
          <cell r="D8">
            <v>6.53</v>
          </cell>
          <cell r="E8">
            <v>7.3</v>
          </cell>
          <cell r="F8">
            <v>7.3</v>
          </cell>
        </row>
      </sheetData>
      <sheetData sheetId="5">
        <row r="7">
          <cell r="L7">
            <v>30.2337</v>
          </cell>
          <cell r="Q7">
            <v>30.3596</v>
          </cell>
        </row>
        <row r="9">
          <cell r="L9">
            <v>40.0748</v>
          </cell>
          <cell r="Q9">
            <v>40.1111</v>
          </cell>
        </row>
      </sheetData>
      <sheetData sheetId="6">
        <row r="85">
          <cell r="M85" t="str">
            <v>93,53</v>
          </cell>
          <cell r="P85">
            <v>93.13</v>
          </cell>
        </row>
        <row r="101">
          <cell r="M101" t="str">
            <v>683,75</v>
          </cell>
          <cell r="P101">
            <v>684.25</v>
          </cell>
        </row>
        <row r="104">
          <cell r="M104" t="str">
            <v>82,93</v>
          </cell>
          <cell r="P104">
            <v>83.14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2">
          <cell r="B22">
            <v>101.8</v>
          </cell>
        </row>
        <row r="23">
          <cell r="B23">
            <v>101.9</v>
          </cell>
        </row>
        <row r="24">
          <cell r="B24">
            <v>101.4</v>
          </cell>
        </row>
      </sheetData>
      <sheetData sheetId="10">
        <row r="5">
          <cell r="AI5">
            <v>908.7</v>
          </cell>
          <cell r="AJ5">
            <v>852.6</v>
          </cell>
          <cell r="AK5">
            <v>725.4</v>
          </cell>
          <cell r="AL5">
            <v>668.2</v>
          </cell>
        </row>
      </sheetData>
      <sheetData sheetId="12">
        <row r="683">
          <cell r="C683">
            <v>114.4996</v>
          </cell>
        </row>
        <row r="688">
          <cell r="C688">
            <v>114.1</v>
          </cell>
        </row>
      </sheetData>
      <sheetData sheetId="13">
        <row r="683">
          <cell r="C683">
            <v>1589.78</v>
          </cell>
        </row>
        <row r="688">
          <cell r="C688">
            <v>1572.8</v>
          </cell>
        </row>
      </sheetData>
      <sheetData sheetId="14">
        <row r="683">
          <cell r="C683">
            <v>7814.4</v>
          </cell>
        </row>
        <row r="688">
          <cell r="C688">
            <v>7788.97</v>
          </cell>
        </row>
      </sheetData>
      <sheetData sheetId="15">
        <row r="683">
          <cell r="C683">
            <v>16865</v>
          </cell>
        </row>
        <row r="688">
          <cell r="C688">
            <v>16975</v>
          </cell>
        </row>
      </sheetData>
      <sheetData sheetId="16">
        <row r="683">
          <cell r="C683">
            <v>2031.8</v>
          </cell>
        </row>
        <row r="688">
          <cell r="C688">
            <v>2048</v>
          </cell>
        </row>
      </sheetData>
      <sheetData sheetId="17">
        <row r="683">
          <cell r="C683">
            <v>17.4</v>
          </cell>
        </row>
        <row r="688">
          <cell r="C688">
            <v>18.12</v>
          </cell>
        </row>
      </sheetData>
      <sheetData sheetId="18">
        <row r="683">
          <cell r="C683">
            <v>712.4</v>
          </cell>
        </row>
        <row r="688">
          <cell r="C688">
            <v>715</v>
          </cell>
        </row>
      </sheetData>
      <sheetData sheetId="19">
        <row r="683">
          <cell r="C683">
            <v>19372.0065</v>
          </cell>
        </row>
        <row r="688">
          <cell r="C688">
            <v>19317.01</v>
          </cell>
        </row>
      </sheetData>
      <sheetData sheetId="20">
        <row r="683">
          <cell r="C683">
            <v>56697.06</v>
          </cell>
        </row>
        <row r="688">
          <cell r="C688">
            <v>56154.68</v>
          </cell>
        </row>
      </sheetData>
      <sheetData sheetId="21">
        <row r="683">
          <cell r="C683">
            <v>11662.52</v>
          </cell>
        </row>
        <row r="688">
          <cell r="C688">
            <v>11385.94</v>
          </cell>
        </row>
      </sheetData>
      <sheetData sheetId="22">
        <row r="683">
          <cell r="C683">
            <v>1515.6</v>
          </cell>
        </row>
        <row r="688">
          <cell r="C688">
            <v>1502.42</v>
          </cell>
        </row>
      </sheetData>
      <sheetData sheetId="23">
        <row r="683">
          <cell r="C683">
            <v>3161.82</v>
          </cell>
        </row>
        <row r="688">
          <cell r="C688">
            <v>3131.49</v>
          </cell>
        </row>
      </sheetData>
      <sheetData sheetId="24">
        <row r="683">
          <cell r="C683">
            <v>14000.57</v>
          </cell>
        </row>
        <row r="688">
          <cell r="C688">
            <v>13880.62</v>
          </cell>
        </row>
      </sheetData>
      <sheetData sheetId="25">
        <row r="683">
          <cell r="C683">
            <v>1500.01</v>
          </cell>
        </row>
        <row r="688">
          <cell r="C688">
            <v>1496.61</v>
          </cell>
        </row>
      </sheetData>
      <sheetData sheetId="26">
        <row r="683">
          <cell r="C683">
            <v>1557.14</v>
          </cell>
        </row>
        <row r="688">
          <cell r="C688">
            <v>1551.04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41330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41327</v>
      </c>
      <c r="F4" s="14">
        <f>I1</f>
        <v>41330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'[1]РТС'!C688</f>
        <v>1551.04</v>
      </c>
      <c r="F6" s="19">
        <f>'[1]РТС'!C683</f>
        <v>1557.14</v>
      </c>
      <c r="G6" s="20">
        <f>IF(ISERROR(F6/E6-1),"н/д",F6/E6-1)</f>
        <v>0.003932845058799428</v>
      </c>
      <c r="H6" s="20">
        <f>IF(ISERROR(F6/D6-1),"н/д",F6/D6-1)</f>
        <v>-0.04370789346009041</v>
      </c>
      <c r="I6" s="20">
        <f>IF(ISERROR(F6/C6-1),"н/д",F6/C6-1)</f>
        <v>-0.012029693547363607</v>
      </c>
      <c r="J6" s="20">
        <f>IF(ISERROR(F6/B6-1),"н/д",F6/B6-1)</f>
        <v>0.08876202052944371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'[1]ММВБ'!C688</f>
        <v>1496.61</v>
      </c>
      <c r="F7" s="19">
        <f>'[1]ММВБ'!C683</f>
        <v>1500.01</v>
      </c>
      <c r="G7" s="20">
        <f>IF(ISERROR(F7/E7-1),"н/д",F7/E7-1)</f>
        <v>0.0022718009367839187</v>
      </c>
      <c r="H7" s="20">
        <f>IF(ISERROR(F7/D7-1),"н/д",F7/D7-1)</f>
        <v>-0.030512790682643787</v>
      </c>
      <c r="I7" s="20">
        <f>IF(ISERROR(F7/C7-1),"н/д",F7/C7-1)</f>
        <v>-0.009776739150526126</v>
      </c>
      <c r="J7" s="20">
        <f>IF(ISERROR(F7/B7-1),"н/д",F7/B7-1)</f>
        <v>0.035662990044369014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(США)'!C688</f>
        <v>13880.62</v>
      </c>
      <c r="F9" s="19">
        <f>'[1]DJIA (США)'!C683</f>
        <v>14000.57</v>
      </c>
      <c r="G9" s="20">
        <f aca="true" t="shared" si="0" ref="G9:G15">IF(ISERROR(F9/E9-1),"н/д",F9/E9-1)</f>
        <v>0.008641544830130021</v>
      </c>
      <c r="H9" s="20">
        <f>IF(ISERROR(F9/D9-1),"н/д",F9/D9-1)</f>
        <v>0.010099865950775389</v>
      </c>
      <c r="I9" s="20">
        <f>IF(ISERROR(F9/C9-1),"н/д",F9/C9-1)</f>
        <v>0.046045027416470985</v>
      </c>
      <c r="J9" s="20">
        <f aca="true" t="shared" si="1" ref="J9:J15">IF(ISERROR(F9/B9-1),"н/д",F9/B9-1)</f>
        <v>0.13273805045555087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(США)'!C688</f>
        <v>3131.49</v>
      </c>
      <c r="F10" s="19">
        <f>'[1]NASDAQ Composite (США)'!C683</f>
        <v>3161.82</v>
      </c>
      <c r="G10" s="20">
        <f t="shared" si="0"/>
        <v>0.009685485184369291</v>
      </c>
      <c r="H10" s="20">
        <f aca="true" t="shared" si="2" ref="H10:H15">IF(ISERROR(F10/D10-1),"н/д",F10/D10-1)</f>
        <v>0.006266449828619347</v>
      </c>
      <c r="I10" s="20">
        <f aca="true" t="shared" si="3" ref="I10:I15">IF(ISERROR(F10/C10-1),"н/д",F10/C10-1)</f>
        <v>0.020333611934904017</v>
      </c>
      <c r="J10" s="20">
        <f t="shared" si="1"/>
        <v>0.18233942134680348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(США)'!C688</f>
        <v>1502.42</v>
      </c>
      <c r="F11" s="19">
        <f>'[1]S&amp;P500 (США)'!C683</f>
        <v>1515.6</v>
      </c>
      <c r="G11" s="20">
        <f t="shared" si="0"/>
        <v>0.008772513677932858</v>
      </c>
      <c r="H11" s="20">
        <f>IF(ISERROR(F11/D11-1),"н/д",F11/D11-1)</f>
        <v>0.011674710134769839</v>
      </c>
      <c r="I11" s="20">
        <f t="shared" si="3"/>
        <v>0.03674011040502356</v>
      </c>
      <c r="J11" s="20">
        <f t="shared" si="1"/>
        <v>0.18608983836964144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'[1]евр-индексы'!L170</f>
        <v>3706.04</v>
      </c>
      <c r="F12" s="19">
        <f>'[1]евр-индексы'!I170*1</f>
        <v>3732.7</v>
      </c>
      <c r="G12" s="20">
        <f t="shared" si="0"/>
        <v>0.007193662237860332</v>
      </c>
      <c r="H12" s="20">
        <f t="shared" si="2"/>
        <v>-0.011040253075347728</v>
      </c>
      <c r="I12" s="20">
        <f t="shared" si="3"/>
        <v>0.007315973974454826</v>
      </c>
      <c r="J12" s="20">
        <f t="shared" si="1"/>
        <v>0.18975826809801855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'[1]евр-индексы'!L36</f>
        <v>7661.91</v>
      </c>
      <c r="F13" s="19">
        <f>'[1]евр-индексы'!I36*1</f>
        <v>7754.42</v>
      </c>
      <c r="G13" s="20">
        <f t="shared" si="0"/>
        <v>0.012074012876684748</v>
      </c>
      <c r="H13" s="20">
        <f t="shared" si="2"/>
        <v>-0.010081203667888339</v>
      </c>
      <c r="I13" s="20">
        <f t="shared" si="3"/>
        <v>0.007613213909350991</v>
      </c>
      <c r="J13" s="20">
        <f t="shared" si="1"/>
        <v>0.28004661666050423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'[1]евр-индексы'!L35</f>
        <v>6335.700000000001</v>
      </c>
      <c r="F14" s="19">
        <f>'[1]евр-индексы'!I35*1</f>
        <v>6377.85</v>
      </c>
      <c r="G14" s="20">
        <f t="shared" si="0"/>
        <v>0.006652777120128794</v>
      </c>
      <c r="H14" s="20">
        <f t="shared" si="2"/>
        <v>0.004822568549479822</v>
      </c>
      <c r="I14" s="20">
        <f t="shared" si="3"/>
        <v>0.05362756743094188</v>
      </c>
      <c r="J14" s="20">
        <f t="shared" si="1"/>
        <v>0.12888694580932025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'[1]Япония'!C688</f>
        <v>11385.94</v>
      </c>
      <c r="F15" s="19">
        <f>'[1]Япония'!C683</f>
        <v>11662.52</v>
      </c>
      <c r="G15" s="20">
        <f t="shared" si="0"/>
        <v>0.02429136285629463</v>
      </c>
      <c r="H15" s="20">
        <f t="shared" si="2"/>
        <v>0.04210219687722838</v>
      </c>
      <c r="I15" s="20">
        <f t="shared" si="3"/>
        <v>0.10986423754717811</v>
      </c>
      <c r="J15" s="20">
        <f t="shared" si="1"/>
        <v>0.3899876726674314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'[1]азия-индексы'!S96*1</f>
        <v>7986.89</v>
      </c>
      <c r="F17" s="19">
        <f>'[1]азия-индексы'!K96*1</f>
        <v>7947.68</v>
      </c>
      <c r="G17" s="20">
        <f aca="true" t="shared" si="4" ref="G17:G22">IF(ISERROR(F17/E17-1),"н/д",F17/E17-1)</f>
        <v>-0.004909295107357159</v>
      </c>
      <c r="H17" s="20">
        <f aca="true" t="shared" si="5" ref="H17:H22">IF(ISERROR(F17/D17-1),"н/д",F17/D17-1)</f>
        <v>0.01167392441671744</v>
      </c>
      <c r="I17" s="20">
        <f aca="true" t="shared" si="6" ref="I17:I22">IF(ISERROR(F17/C17-1),"н/д",F17/C17-1)</f>
        <v>0.029270908068990353</v>
      </c>
      <c r="J17" s="20">
        <f aca="true" t="shared" si="7" ref="J17:J22">IF(ISERROR(F17/B17-1),"н/д",F17/B17-1)</f>
        <v>0.12048994507291666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'[1]азия-индексы'!S108</f>
        <v>477.69</v>
      </c>
      <c r="F18" s="19">
        <f>'[1]азия-индексы'!K108*1</f>
        <v>483.69</v>
      </c>
      <c r="G18" s="20">
        <f t="shared" si="4"/>
        <v>0.012560447151918508</v>
      </c>
      <c r="H18" s="20">
        <f t="shared" si="5"/>
        <v>0.0005585205411442473</v>
      </c>
      <c r="I18" s="20">
        <f>IF(ISERROR(F18/C18-1),"н/д",F18/C18-1)</f>
        <v>0.0816933536094464</v>
      </c>
      <c r="J18" s="20">
        <f t="shared" si="7"/>
        <v>0.42546858422727807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'[1]Индия'!C688</f>
        <v>19317.01</v>
      </c>
      <c r="F19" s="19">
        <f>'[1]Индия'!C683</f>
        <v>19372.0065</v>
      </c>
      <c r="G19" s="20">
        <f t="shared" si="4"/>
        <v>0.002847050345783364</v>
      </c>
      <c r="H19" s="20">
        <f t="shared" si="5"/>
        <v>-0.020685484543649713</v>
      </c>
      <c r="I19" s="20">
        <f t="shared" si="6"/>
        <v>-0.018767285027443403</v>
      </c>
      <c r="J19" s="20">
        <f t="shared" si="7"/>
        <v>0.2249351553489407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'[1]азия-индексы'!S172</f>
        <v>4649.95</v>
      </c>
      <c r="F20" s="19">
        <f>'[1]азия-индексы'!K172*1</f>
        <v>4668.11</v>
      </c>
      <c r="G20" s="20">
        <f t="shared" si="4"/>
        <v>0.0039054183378315344</v>
      </c>
      <c r="H20" s="20">
        <f t="shared" si="5"/>
        <v>0.04368949404163036</v>
      </c>
      <c r="I20" s="20">
        <f t="shared" si="6"/>
        <v>0.06139483275694668</v>
      </c>
      <c r="J20" s="20">
        <f>IF(ISERROR(F20/B20-1),"н/д",F20/B20-1)</f>
        <v>0.2003152424615653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'[1]азия-индексы'!S143</f>
        <v>2314.1600000000003</v>
      </c>
      <c r="F21" s="19">
        <f>'[1]азия-индексы'!K143*1</f>
        <v>2325.82</v>
      </c>
      <c r="G21" s="20">
        <f t="shared" si="4"/>
        <v>0.0050385453036954075</v>
      </c>
      <c r="H21" s="20">
        <f t="shared" si="5"/>
        <v>-0.0385279989417201</v>
      </c>
      <c r="I21" s="20">
        <f t="shared" si="6"/>
        <v>0.02185785147205488</v>
      </c>
      <c r="J21" s="20">
        <f t="shared" si="7"/>
        <v>0.05712844241022119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'[1]Бразилия'!C688</f>
        <v>56154.68</v>
      </c>
      <c r="F22" s="19">
        <f>'[1]Бразилия'!C683</f>
        <v>56697.06</v>
      </c>
      <c r="G22" s="20">
        <f t="shared" si="4"/>
        <v>0.009658678493048134</v>
      </c>
      <c r="H22" s="20">
        <f t="shared" si="5"/>
        <v>-0.05127767062032762</v>
      </c>
      <c r="I22" s="20">
        <f t="shared" si="6"/>
        <v>-0.08453520556398952</v>
      </c>
      <c r="J22" s="20">
        <f t="shared" si="7"/>
        <v>-0.032479487757500536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Brent'!C688</f>
        <v>114.1</v>
      </c>
      <c r="F24" s="29">
        <f>'[1]нефть Brent'!C683</f>
        <v>114.4996</v>
      </c>
      <c r="G24" s="20">
        <f>IF(ISERROR(F24/E24-1),"н/д",F24/E24-1)</f>
        <v>0.0035021910604733364</v>
      </c>
      <c r="H24" s="20">
        <f aca="true" t="shared" si="8" ref="H24:H33">IF(ISERROR(F24/D24-1),"н/д",F24/D24-1)</f>
        <v>-0.011229706390328165</v>
      </c>
      <c r="I24" s="20">
        <f aca="true" t="shared" si="9" ref="I24:I33">IF(ISERROR(F24/C24-1),"н/д",F24/C24-1)</f>
        <v>0.03134210052242836</v>
      </c>
      <c r="J24" s="20">
        <f>IF(ISERROR(F24/B24-1),"н/д",F24/B24-1)</f>
        <v>0.018226767452200976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'[1]сырье'!P85</f>
        <v>93.13</v>
      </c>
      <c r="F25" s="29">
        <f>'[1]сырье'!M85*1</f>
        <v>93.53</v>
      </c>
      <c r="G25" s="20">
        <f aca="true" t="shared" si="10" ref="G25:G33">IF(ISERROR(F25/E25-1),"н/д",F25/E25-1)</f>
        <v>0.00429507140556229</v>
      </c>
      <c r="H25" s="20">
        <f t="shared" si="8"/>
        <v>-0.043367086018205936</v>
      </c>
      <c r="I25" s="20">
        <f t="shared" si="9"/>
        <v>0.003971661657363734</v>
      </c>
      <c r="J25" s="20">
        <f aca="true" t="shared" si="11" ref="J25:J31">IF(ISERROR(F25/B25-1),"н/д",F25/B25-1)</f>
        <v>-0.07679399861810277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'[1]Золото'!C688</f>
        <v>1572.8</v>
      </c>
      <c r="F26" s="19">
        <f>'[1]Золото'!C683</f>
        <v>1589.78</v>
      </c>
      <c r="G26" s="20">
        <f t="shared" si="10"/>
        <v>0.010796032553407997</v>
      </c>
      <c r="H26" s="20">
        <f t="shared" si="8"/>
        <v>-0.04837782832515258</v>
      </c>
      <c r="I26" s="20">
        <f t="shared" si="9"/>
        <v>-0.043568764288292705</v>
      </c>
      <c r="J26" s="20">
        <f t="shared" si="11"/>
        <v>-0.01139376041434903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'[1]Медь'!C688</f>
        <v>7788.97</v>
      </c>
      <c r="F27" s="19">
        <f>'[1]Медь'!C683</f>
        <v>7814.4</v>
      </c>
      <c r="G27" s="20">
        <f t="shared" si="10"/>
        <v>0.0032648732759272825</v>
      </c>
      <c r="H27" s="20">
        <f t="shared" si="8"/>
        <v>-0.06340789890021392</v>
      </c>
      <c r="I27" s="20">
        <f t="shared" si="9"/>
        <v>-0.03471345526235825</v>
      </c>
      <c r="J27" s="20">
        <f t="shared" si="11"/>
        <v>0.037632381770491774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'[1]Никель'!C688</f>
        <v>16975</v>
      </c>
      <c r="F28" s="19">
        <f>'[1]Никель'!C683</f>
        <v>16865</v>
      </c>
      <c r="G28" s="20">
        <f t="shared" si="10"/>
        <v>-0.006480117820323983</v>
      </c>
      <c r="H28" s="20">
        <f t="shared" si="8"/>
        <v>-0.09449664429530202</v>
      </c>
      <c r="I28" s="20">
        <f t="shared" si="9"/>
        <v>-0.026551226551226548</v>
      </c>
      <c r="J28" s="20">
        <f t="shared" si="11"/>
        <v>-0.11701884877027735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'[1]Алюминий'!C688</f>
        <v>2048</v>
      </c>
      <c r="F29" s="19">
        <f>'[1]Алюминий'!C683</f>
        <v>2031.8</v>
      </c>
      <c r="G29" s="20">
        <f t="shared" si="10"/>
        <v>-0.007910156250000022</v>
      </c>
      <c r="H29" s="20">
        <f t="shared" si="8"/>
        <v>-0.04385882352941184</v>
      </c>
      <c r="I29" s="20">
        <f t="shared" si="9"/>
        <v>-0.017029511369134</v>
      </c>
      <c r="J29" s="20">
        <f t="shared" si="11"/>
        <v>-0.036149315739868015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'[1]сырье'!P104</f>
        <v>83.14</v>
      </c>
      <c r="F30" s="19" t="str">
        <f>'[1]сырье'!M104</f>
        <v>82,93</v>
      </c>
      <c r="G30" s="20">
        <f t="shared" si="10"/>
        <v>-0.0025258599951887284</v>
      </c>
      <c r="H30" s="20">
        <f t="shared" si="8"/>
        <v>-0.0006025548324894991</v>
      </c>
      <c r="I30" s="20">
        <f t="shared" si="9"/>
        <v>0.10396698615548461</v>
      </c>
      <c r="J30" s="20">
        <f t="shared" si="11"/>
        <v>-0.14008710078805464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'[1]Сахар'!C688</f>
        <v>18.12</v>
      </c>
      <c r="F31" s="19">
        <f>'[1]Сахар'!C683</f>
        <v>17.4</v>
      </c>
      <c r="G31" s="20">
        <f t="shared" si="10"/>
        <v>-0.039735099337748436</v>
      </c>
      <c r="H31" s="20">
        <f t="shared" si="8"/>
        <v>-0.07348242811501615</v>
      </c>
      <c r="I31" s="20">
        <f t="shared" si="9"/>
        <v>-0.07741251325556742</v>
      </c>
      <c r="J31" s="20">
        <f t="shared" si="11"/>
        <v>-0.252898239587806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'[1]сырье'!P101</f>
        <v>684.25</v>
      </c>
      <c r="F32" s="19">
        <f>'[1]сырье'!M101*1</f>
        <v>683.75</v>
      </c>
      <c r="G32" s="20">
        <f t="shared" si="10"/>
        <v>-0.00073072707343802</v>
      </c>
      <c r="H32" s="20">
        <f t="shared" si="8"/>
        <v>-0.07099184782608692</v>
      </c>
      <c r="I32" s="20">
        <f t="shared" si="9"/>
        <v>-0.007259528130671544</v>
      </c>
      <c r="J32" s="20">
        <f>IF(ISERROR(F32/B32-1),"н/д",F32/B32-1)</f>
        <v>0.04869631901840488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'[1]Пшеница'!C688</f>
        <v>715</v>
      </c>
      <c r="F33" s="19">
        <f>'[1]Пшеница'!C683</f>
        <v>712.4</v>
      </c>
      <c r="G33" s="20">
        <f t="shared" si="10"/>
        <v>-0.0036363636363636598</v>
      </c>
      <c r="H33" s="20">
        <f t="shared" si="8"/>
        <v>-0.06875816993464057</v>
      </c>
      <c r="I33" s="20">
        <f t="shared" si="9"/>
        <v>-0.0506396588486141</v>
      </c>
      <c r="J33" s="20">
        <f>IF(ISERROR(F33/B33-1),"н/д",F33/B33-1)</f>
        <v>0.020630372492836724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41327</v>
      </c>
      <c r="F35" s="33">
        <f>I1</f>
        <v>41330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кс'!AJ5</f>
        <v>852.6</v>
      </c>
      <c r="F37" s="19">
        <f>'[1]ост. ср-тв на кс'!AI5</f>
        <v>908.7</v>
      </c>
      <c r="G37" s="20">
        <f t="shared" si="12"/>
        <v>0.06579873328641805</v>
      </c>
      <c r="H37" s="20">
        <f aca="true" t="shared" si="13" ref="H37:H42">IF(ISERROR(F37/D37-1),"н/д",F37/D37-1)</f>
        <v>0.11729988933972724</v>
      </c>
      <c r="I37" s="20">
        <f aca="true" t="shared" si="14" ref="I37:I42">IF(ISERROR(F37/C37-1),"н/д",F37/C37-1)</f>
        <v>-0.33501646542261243</v>
      </c>
      <c r="J37" s="20">
        <f aca="true" t="shared" si="15" ref="J37:J42">IF(ISERROR(F37/B37-1),"н/д",F37/B37-1)</f>
        <v>-0.07407784797228445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кс'!AL5</f>
        <v>668.2</v>
      </c>
      <c r="F38" s="19">
        <f>'[1]ост. ср-тв на кс'!AK5</f>
        <v>725.4</v>
      </c>
      <c r="G38" s="20">
        <f t="shared" si="12"/>
        <v>0.08560311284046684</v>
      </c>
      <c r="H38" s="20">
        <f t="shared" si="13"/>
        <v>0.18529411764705883</v>
      </c>
      <c r="I38" s="20">
        <f t="shared" si="14"/>
        <v>-0.2611529843145244</v>
      </c>
      <c r="J38" s="20">
        <f t="shared" si="15"/>
        <v>-0.013732154996600965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6.53</v>
      </c>
      <c r="F39" s="28">
        <f>'[1]mibid-mibor'!D8</f>
        <v>6.53</v>
      </c>
      <c r="G39" s="20">
        <f t="shared" si="12"/>
        <v>0</v>
      </c>
      <c r="H39" s="20">
        <f t="shared" si="13"/>
        <v>-0.009104704097116834</v>
      </c>
      <c r="I39" s="20">
        <f t="shared" si="14"/>
        <v>-0.025373134328358193</v>
      </c>
      <c r="J39" s="20">
        <f t="shared" si="15"/>
        <v>0.02834645669291347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7.3</v>
      </c>
      <c r="F40" s="28">
        <f>'[1]mibid-mibor'!F8</f>
        <v>7.3</v>
      </c>
      <c r="G40" s="20">
        <f t="shared" si="12"/>
        <v>0</v>
      </c>
      <c r="H40" s="20">
        <f t="shared" si="13"/>
        <v>-0.004092769440654842</v>
      </c>
      <c r="I40" s="20">
        <f t="shared" si="14"/>
        <v>-0.030544488711819473</v>
      </c>
      <c r="J40" s="20">
        <f t="shared" si="15"/>
        <v>-0.012178619756427533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30.2337</v>
      </c>
      <c r="F41" s="28">
        <f>'[1]МакроDelay'!Q7</f>
        <v>30.3596</v>
      </c>
      <c r="G41" s="20">
        <f>IF(ISERROR(F41/E41-1),"н/д",F41/E41-1)</f>
        <v>0.0041642273357214155</v>
      </c>
      <c r="H41" s="20">
        <f>IF(ISERROR(F41/D41-1),"н/д",F41/D41-1)</f>
        <v>0.011443858462625078</v>
      </c>
      <c r="I41" s="20">
        <f t="shared" si="14"/>
        <v>-0.0004313083789060368</v>
      </c>
      <c r="J41" s="20">
        <f t="shared" si="15"/>
        <v>-0.05704251524021986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40.0748</v>
      </c>
      <c r="F42" s="28">
        <f>'[1]МакроDelay'!Q9</f>
        <v>40.1111</v>
      </c>
      <c r="G42" s="20">
        <f t="shared" si="12"/>
        <v>0.0009058061425133435</v>
      </c>
      <c r="H42" s="20">
        <f t="shared" si="13"/>
        <v>-0.014803334495920306</v>
      </c>
      <c r="I42" s="20">
        <f t="shared" si="14"/>
        <v>-0.0029208075846537396</v>
      </c>
      <c r="J42" s="20">
        <f t="shared" si="15"/>
        <v>-0.03744027662534244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41306</v>
      </c>
      <c r="E43" s="38">
        <f>'[1]ЗВР-cbr'!D4</f>
        <v>41313</v>
      </c>
      <c r="F43" s="38">
        <f>'[1]ЗВР-cbr'!D3</f>
        <v>41320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533,5</v>
      </c>
      <c r="E44" s="19" t="str">
        <f>'[1]ЗВР-cbr'!L4</f>
        <v>532,5</v>
      </c>
      <c r="F44" s="19" t="str">
        <f>'[1]ЗВР-cbr'!L3</f>
        <v>529,5</v>
      </c>
      <c r="G44" s="20">
        <f>IF(ISERROR(F44/E44-1),"н/д",F44/E44-1)</f>
        <v>-0.005633802816901401</v>
      </c>
      <c r="H44" s="20"/>
      <c r="I44" s="20">
        <f>IF(ISERROR(F44/C44-1),"н/д",F44/C44-1)</f>
        <v>0.06325301204819267</v>
      </c>
      <c r="J44" s="20">
        <f>IF(ISERROR(F44/B44-1),"н/д",F44/B44-1)</f>
        <v>0.20973269362577107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'[1]ПромПр-во'!B22</f>
        <v>101.8</v>
      </c>
      <c r="E49" s="19">
        <f>'[1]ПромПр-во'!B23</f>
        <v>101.9</v>
      </c>
      <c r="F49" s="19">
        <f>'[1]ПромПр-во'!B24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2013-02-25T09:08:58Z</dcterms:created>
  <dcterms:modified xsi:type="dcterms:W3CDTF">2013-02-25T09:09:42Z</dcterms:modified>
  <cp:category/>
  <cp:version/>
  <cp:contentType/>
  <cp:contentStatus/>
</cp:coreProperties>
</file>