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<sst xmlns="http://schemas.openxmlformats.org/spreadsheetml/2006/main" count="95" uniqueCount="80">
  <si>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</si>
  <si>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</si>
  <si>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</si>
  <si>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</si>
  <si>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</si>
  <si>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</si>
  <si>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</si>
  <si>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</si>
  <si>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</si>
  <si>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</si>
  <si>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</si>
  <si>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</si>
  <si>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</si>
  <si>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</si>
  <si>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</si>
  <si>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</si>
  <si>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</si>
  <si>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</si>
  <si>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</si>
  <si>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</si>
  <si>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</si>
  <si>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</si>
  <si>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</si>
  <si>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</si>
  <si>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</si>
  <si>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</si>
  <si>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</si>
  <si>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</si>
  <si>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</si>
  <si>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</si>
  <si>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</si>
  <si>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</si>
  <si>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</si>
  <si>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</si>
  <si>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</si>
  <si>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</si>
  <si>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</si>
  <si>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</si>
  <si>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</si>
  <si>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</si>
  <si>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</si>
  <si>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</si>
  <si>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</si>
  <si>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</si>
  <si>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</si>
  <si>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</si>
  <si>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</si>
  <si>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</si>
  <si>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</si>
  <si>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</si>
  <si>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</si>
  <si>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</si>
  <si>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</si>
  <si>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</si>
  <si>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</si>
  <si>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</si>
  <si>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</si>
  <si>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</si>
  <si>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</si>
  <si>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</si>
  <si>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</si>
  <si>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</si>
  <si>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</si>
  <si>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</si>
  <si>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</si>
  <si>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</si>
  <si>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</si>
  <si>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</si>
  <si>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</si>
  <si>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</si>
  <si>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</si>
  <si>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</si>
  <si>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2010 г.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</si>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</sst>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6">
          <cell r="K96" t="str">
            <v>7867,34</v>
          </cell>
          <cell r="S96">
            <v>7964.63</v>
          </cell>
        </row>
        <row r="104">
          <cell r="K104" t="str">
            <v>4750,44</v>
          </cell>
          <cell r="S104">
            <v>4806.669999999999</v>
          </cell>
        </row>
        <row r="108">
          <cell r="K108" t="str">
            <v>468,74</v>
          </cell>
          <cell r="S108">
            <v>477.15000000000003</v>
          </cell>
        </row>
        <row r="139">
          <cell r="K139" t="str">
            <v>2379,38</v>
          </cell>
          <cell r="S139">
            <v>2469.53</v>
          </cell>
        </row>
      </sheetData>
      <sheetData sheetId="2">
        <row r="35">
          <cell r="I35" t="str">
            <v>6339,33</v>
          </cell>
          <cell r="L35">
            <v>6378.6</v>
          </cell>
        </row>
        <row r="36">
          <cell r="I36" t="str">
            <v>7645,99</v>
          </cell>
          <cell r="L36">
            <v>7708.16</v>
          </cell>
        </row>
        <row r="170">
          <cell r="I170" t="str">
            <v>3675,00</v>
          </cell>
          <cell r="L170">
            <v>3700.01</v>
          </cell>
        </row>
      </sheetData>
      <sheetData sheetId="3">
        <row r="3">
          <cell r="D3">
            <v>41327</v>
          </cell>
          <cell r="L3" t="str">
            <v>524</v>
          </cell>
        </row>
        <row r="4">
          <cell r="D4">
            <v>41320</v>
          </cell>
          <cell r="L4" t="str">
            <v>529,5</v>
          </cell>
        </row>
        <row r="5">
          <cell r="D5">
            <v>41313</v>
          </cell>
          <cell r="L5" t="str">
            <v>532,5</v>
          </cell>
        </row>
      </sheetData>
      <sheetData sheetId="4">
        <row r="8">
          <cell r="C8">
            <v>6.49</v>
          </cell>
          <cell r="D8">
            <v>6.49</v>
          </cell>
          <cell r="E8">
            <v>7.42</v>
          </cell>
          <cell r="F8">
            <v>7.42</v>
          </cell>
        </row>
      </sheetData>
      <sheetData sheetId="5">
        <row r="7">
          <cell r="L7">
            <v>30.5124</v>
          </cell>
          <cell r="Q7">
            <v>30.6381</v>
          </cell>
        </row>
        <row r="9">
          <cell r="L9">
            <v>40.1024</v>
          </cell>
          <cell r="Q9">
            <v>40.0563</v>
          </cell>
        </row>
      </sheetData>
      <sheetData sheetId="6">
        <row r="85">
          <cell r="M85" t="str">
            <v>90,30</v>
          </cell>
          <cell r="P85">
            <v>90.67</v>
          </cell>
        </row>
        <row r="101">
          <cell r="M101" t="str">
            <v>710,00</v>
          </cell>
          <cell r="P101">
            <v>708.5</v>
          </cell>
        </row>
        <row r="104">
          <cell r="M104" t="str">
            <v>85,06</v>
          </cell>
          <cell r="P104">
            <v>85.4</v>
          </cell>
        </row>
      </sheetData>
      <sheetData sheetId="7">
        <row r="22">
          <cell r="P22">
            <v>41286</v>
          </cell>
          <cell r="Q22">
            <v>26745</v>
          </cell>
        </row>
        <row r="23">
          <cell r="P23">
            <v>41255</v>
          </cell>
          <cell r="Q23">
            <v>27405.4</v>
          </cell>
        </row>
        <row r="24">
          <cell r="P24">
            <v>41224</v>
          </cell>
          <cell r="Q24">
            <v>25080.6</v>
          </cell>
        </row>
      </sheetData>
      <sheetData sheetId="8">
        <row r="5">
          <cell r="J5" t="str">
            <v>1451,5</v>
          </cell>
        </row>
        <row r="6">
          <cell r="J6" t="str">
            <v>951,4</v>
          </cell>
        </row>
        <row r="29">
          <cell r="J29" t="str">
            <v>2253</v>
          </cell>
        </row>
        <row r="30">
          <cell r="J30" t="str">
            <v>879,5</v>
          </cell>
        </row>
      </sheetData>
      <sheetData sheetId="9">
        <row r="22">
          <cell r="B22">
            <v>101.8</v>
          </cell>
        </row>
        <row r="24">
          <cell r="B24">
            <v>101.4</v>
          </cell>
        </row>
        <row r="28">
          <cell r="B28">
            <v>99.2</v>
          </cell>
        </row>
      </sheetData>
      <sheetData sheetId="10">
        <row r="5">
          <cell r="AI5">
            <v>818.9</v>
          </cell>
          <cell r="AJ5">
            <v>816.8</v>
          </cell>
          <cell r="AK5">
            <v>628.7</v>
          </cell>
          <cell r="AL5">
            <v>605.2</v>
          </cell>
        </row>
      </sheetData>
      <sheetData sheetId="12">
        <row r="683">
          <cell r="C683">
            <v>109.3953</v>
          </cell>
        </row>
        <row r="688">
          <cell r="C688">
            <v>109.41</v>
          </cell>
        </row>
      </sheetData>
      <sheetData sheetId="13">
        <row r="683">
          <cell r="C683">
            <v>1574.7</v>
          </cell>
        </row>
        <row r="688">
          <cell r="C688">
            <v>1572.3</v>
          </cell>
        </row>
      </sheetData>
      <sheetData sheetId="14">
        <row r="683">
          <cell r="C683">
            <v>7711.15</v>
          </cell>
        </row>
        <row r="688">
          <cell r="C688">
            <v>7718.42</v>
          </cell>
        </row>
      </sheetData>
      <sheetData sheetId="15">
        <row r="683">
          <cell r="C683">
            <v>16568</v>
          </cell>
        </row>
        <row r="688">
          <cell r="C688">
            <v>16605</v>
          </cell>
        </row>
      </sheetData>
      <sheetData sheetId="16">
        <row r="683">
          <cell r="C683">
            <v>1967.25</v>
          </cell>
        </row>
        <row r="688">
          <cell r="C688">
            <v>1975</v>
          </cell>
        </row>
      </sheetData>
      <sheetData sheetId="17">
        <row r="683">
          <cell r="C683">
            <v>17.15</v>
          </cell>
        </row>
        <row r="688">
          <cell r="C688">
            <v>18.39</v>
          </cell>
        </row>
      </sheetData>
      <sheetData sheetId="18">
        <row r="683">
          <cell r="C683">
            <v>717</v>
          </cell>
        </row>
        <row r="688">
          <cell r="C688">
            <v>720.4</v>
          </cell>
        </row>
      </sheetData>
      <sheetData sheetId="19">
        <row r="683">
          <cell r="C683">
            <v>18852.7837</v>
          </cell>
        </row>
        <row r="688">
          <cell r="C688">
            <v>18918.52</v>
          </cell>
        </row>
      </sheetData>
      <sheetData sheetId="20">
        <row r="683">
          <cell r="C683">
            <v>56883.99</v>
          </cell>
        </row>
        <row r="688">
          <cell r="C688">
            <v>57424.29</v>
          </cell>
        </row>
      </sheetData>
      <sheetData sheetId="21">
        <row r="683">
          <cell r="C683">
            <v>11652.29</v>
          </cell>
        </row>
        <row r="688">
          <cell r="C688">
            <v>11606.38</v>
          </cell>
        </row>
      </sheetData>
      <sheetData sheetId="22">
        <row r="683">
          <cell r="C683">
            <v>1518.2</v>
          </cell>
        </row>
        <row r="688">
          <cell r="C688">
            <v>1514.68</v>
          </cell>
        </row>
      </sheetData>
      <sheetData sheetId="23">
        <row r="683">
          <cell r="C683">
            <v>3169.74</v>
          </cell>
        </row>
        <row r="688">
          <cell r="C688">
            <v>3160.19</v>
          </cell>
        </row>
      </sheetData>
      <sheetData sheetId="24">
        <row r="683">
          <cell r="C683">
            <v>14089.66</v>
          </cell>
        </row>
        <row r="688">
          <cell r="C688">
            <v>14054.49</v>
          </cell>
        </row>
      </sheetData>
      <sheetData sheetId="25">
        <row r="683">
          <cell r="C683">
            <v>1469.46</v>
          </cell>
        </row>
        <row r="688">
          <cell r="C688">
            <v>1473.54</v>
          </cell>
        </row>
      </sheetData>
      <sheetData sheetId="26">
        <row r="683">
          <cell r="C683">
            <v>1503.39</v>
          </cell>
        </row>
        <row r="688">
          <cell r="C688">
            <v>1509.8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41337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41334</v>
      </c>
      <c r="E4" s="14">
        <f>IF(J4=2,F4-3,F4-1)</f>
        <v>41334</v>
      </c>
      <c r="F4" s="14">
        <f>I1</f>
        <v>41337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1509.8</v>
      </c>
      <c r="E6" s="19">
        <f>'[1]РТС'!C688</f>
        <v>1509.8</v>
      </c>
      <c r="F6" s="19">
        <f>'[1]РТС'!C683</f>
        <v>1503.39</v>
      </c>
      <c r="G6" s="20">
        <f>IF(ISERROR(F6/E6-1),"н/д",F6/E6-1)</f>
        <v>-0.004245595443104988</v>
      </c>
      <c r="H6" s="20">
        <f>IF(ISERROR(F6/D6-1),"н/д",F6/D6-1)</f>
        <v>-0.004245595443104988</v>
      </c>
      <c r="I6" s="20">
        <f>IF(ISERROR(F6/C6-1),"н/д",F6/C6-1)</f>
        <v>-0.04613285959012736</v>
      </c>
      <c r="J6" s="20">
        <f>IF(ISERROR(F6/B6-1),"н/д",F6/B6-1)</f>
        <v>0.05117968457798305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1473.54</v>
      </c>
      <c r="E7" s="19">
        <f>'[1]ММВБ'!C688</f>
        <v>1473.54</v>
      </c>
      <c r="F7" s="19">
        <f>'[1]ММВБ'!C683</f>
        <v>1469.46</v>
      </c>
      <c r="G7" s="20">
        <f>IF(ISERROR(F7/E7-1),"н/д",F7/E7-1)</f>
        <v>-0.0027688423795756423</v>
      </c>
      <c r="H7" s="20">
        <f>IF(ISERROR(F7/D7-1),"н/д",F7/D7-1)</f>
        <v>-0.0027688423795756423</v>
      </c>
      <c r="I7" s="20">
        <f>IF(ISERROR(F7/C7-1),"н/д",F7/C7-1)</f>
        <v>-0.029944151780409434</v>
      </c>
      <c r="J7" s="20">
        <f>IF(ISERROR(F7/B7-1),"н/д",F7/B7-1)</f>
        <v>0.014570127766213803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14054.49</v>
      </c>
      <c r="E9" s="19">
        <f>'[1]DJIA (США)'!C688</f>
        <v>14054.49</v>
      </c>
      <c r="F9" s="19">
        <f>'[1]DJIA (США)'!C683</f>
        <v>14089.66</v>
      </c>
      <c r="G9" s="20">
        <f aca="true" t="shared" si="0" ref="G9:G15">IF(ISERROR(F9/E9-1),"н/д",F9/E9-1)</f>
        <v>0.0025024031466100993</v>
      </c>
      <c r="H9" s="20">
        <f>IF(ISERROR(F9/D9-1),"н/д",F9/D9-1)</f>
        <v>0.0025024031466100993</v>
      </c>
      <c r="I9" s="20">
        <f>IF(ISERROR(F9/C9-1),"н/д",F9/C9-1)</f>
        <v>0.05270133865897986</v>
      </c>
      <c r="J9" s="20">
        <f aca="true" t="shared" si="1" ref="J9:J15">IF(ISERROR(F9/B9-1),"н/д",F9/B9-1)</f>
        <v>0.1399460164822972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3160.19</v>
      </c>
      <c r="E10" s="19">
        <f>'[1]NASDAQ Composite (США)'!C688</f>
        <v>3160.19</v>
      </c>
      <c r="F10" s="19">
        <f>'[1]NASDAQ Composite (США)'!C683</f>
        <v>3169.74</v>
      </c>
      <c r="G10" s="20">
        <f t="shared" si="0"/>
        <v>0.003021970197994328</v>
      </c>
      <c r="H10" s="20">
        <f aca="true" t="shared" si="2" ref="H10:H15">IF(ISERROR(F10/D10-1),"н/д",F10/D10-1)</f>
        <v>0.003021970197994328</v>
      </c>
      <c r="I10" s="20">
        <f aca="true" t="shared" si="3" ref="I10:I15">IF(ISERROR(F10/C10-1),"н/д",F10/C10-1)</f>
        <v>0.022889431749607114</v>
      </c>
      <c r="J10" s="20">
        <f t="shared" si="1"/>
        <v>0.1853010473144634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1514.68</v>
      </c>
      <c r="E11" s="19">
        <f>'[1]S&amp;P500 (США)'!C688</f>
        <v>1514.68</v>
      </c>
      <c r="F11" s="19">
        <f>'[1]S&amp;P500 (США)'!C683</f>
        <v>1518.2</v>
      </c>
      <c r="G11" s="20">
        <f t="shared" si="0"/>
        <v>0.002323923204901268</v>
      </c>
      <c r="H11" s="20">
        <f>IF(ISERROR(F11/D11-1),"н/д",F11/D11-1)</f>
        <v>0.002323923204901268</v>
      </c>
      <c r="I11" s="20">
        <f t="shared" si="3"/>
        <v>0.03851862999268074</v>
      </c>
      <c r="J11" s="20">
        <f t="shared" si="1"/>
        <v>0.18812456625283036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3700.01</v>
      </c>
      <c r="E12" s="19">
        <f>'[1]евр-индексы'!L170</f>
        <v>3700.01</v>
      </c>
      <c r="F12" s="19">
        <f>'[1]евр-индексы'!I170*1</f>
        <v>3675</v>
      </c>
      <c r="G12" s="20">
        <f t="shared" si="0"/>
        <v>-0.006759441190699489</v>
      </c>
      <c r="H12" s="20">
        <f t="shared" si="2"/>
        <v>-0.006759441190699489</v>
      </c>
      <c r="I12" s="20">
        <f t="shared" si="3"/>
        <v>-0.00825509567977023</v>
      </c>
      <c r="J12" s="20">
        <f t="shared" si="1"/>
        <v>0.17136700920519155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7708.16</v>
      </c>
      <c r="E13" s="19">
        <f>'[1]евр-индексы'!L36</f>
        <v>7708.16</v>
      </c>
      <c r="F13" s="19">
        <f>'[1]евр-индексы'!I36*1</f>
        <v>7645.99</v>
      </c>
      <c r="G13" s="20">
        <f t="shared" si="0"/>
        <v>-0.008065478661574255</v>
      </c>
      <c r="H13" s="20">
        <f t="shared" si="2"/>
        <v>-0.008065478661574255</v>
      </c>
      <c r="I13" s="20">
        <f t="shared" si="3"/>
        <v>-0.006476234532207692</v>
      </c>
      <c r="J13" s="20">
        <f t="shared" si="1"/>
        <v>0.26214773387565393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6378.6</v>
      </c>
      <c r="E14" s="19">
        <f>'[1]евр-индексы'!L35</f>
        <v>6378.6</v>
      </c>
      <c r="F14" s="19">
        <f>'[1]евр-индексы'!I35*1</f>
        <v>6339.33</v>
      </c>
      <c r="G14" s="20">
        <f t="shared" si="0"/>
        <v>-0.006156523375035361</v>
      </c>
      <c r="H14" s="20">
        <f t="shared" si="2"/>
        <v>-0.006156523375035361</v>
      </c>
      <c r="I14" s="20">
        <f t="shared" si="3"/>
        <v>0.047264022678801254</v>
      </c>
      <c r="J14" s="20">
        <f t="shared" si="1"/>
        <v>0.12206886053723398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11606.38</v>
      </c>
      <c r="E15" s="19">
        <f>'[1]Япония'!C688</f>
        <v>11606.38</v>
      </c>
      <c r="F15" s="19">
        <f>'[1]Япония'!C683</f>
        <v>11652.29</v>
      </c>
      <c r="G15" s="20">
        <f t="shared" si="0"/>
        <v>0.003955583050012201</v>
      </c>
      <c r="H15" s="20">
        <f t="shared" si="2"/>
        <v>0.003955583050012201</v>
      </c>
      <c r="I15" s="20">
        <f t="shared" si="3"/>
        <v>0.10889069913951777</v>
      </c>
      <c r="J15" s="20">
        <f t="shared" si="1"/>
        <v>0.3887684186904703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7964.63</v>
      </c>
      <c r="E17" s="19">
        <f>'[1]азия-индексы'!S96*1</f>
        <v>7964.63</v>
      </c>
      <c r="F17" s="19">
        <f>'[1]азия-индексы'!K96*1</f>
        <v>7867.34</v>
      </c>
      <c r="G17" s="20">
        <f aca="true" t="shared" si="4" ref="G17:G22">IF(ISERROR(F17/E17-1),"н/д",F17/E17-1)</f>
        <v>-0.012215256703701272</v>
      </c>
      <c r="H17" s="20">
        <f aca="true" t="shared" si="5" ref="H17:H22">IF(ISERROR(F17/D17-1),"н/д",F17/D17-1)</f>
        <v>-0.012215256703701272</v>
      </c>
      <c r="I17" s="20">
        <f aca="true" t="shared" si="6" ref="I17:I22">IF(ISERROR(F17/C17-1),"н/д",F17/C17-1)</f>
        <v>0.018866409554422203</v>
      </c>
      <c r="J17" s="20">
        <f aca="true" t="shared" si="7" ref="J17:J22">IF(ISERROR(F17/B17-1),"н/д",F17/B17-1)</f>
        <v>0.10916334886029122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477.15000000000003</v>
      </c>
      <c r="E18" s="19">
        <f>'[1]азия-индексы'!S108</f>
        <v>477.15000000000003</v>
      </c>
      <c r="F18" s="19">
        <f>'[1]азия-индексы'!K108*1</f>
        <v>468.74</v>
      </c>
      <c r="G18" s="20">
        <f t="shared" si="4"/>
        <v>-0.017625484648433498</v>
      </c>
      <c r="H18" s="20">
        <f t="shared" si="5"/>
        <v>-0.017625484648433498</v>
      </c>
      <c r="I18" s="20">
        <f>IF(ISERROR(F18/C18-1),"н/д",F18/C18-1)</f>
        <v>0.04826013060202183</v>
      </c>
      <c r="J18" s="20">
        <f t="shared" si="7"/>
        <v>0.38140987858069075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18918.52</v>
      </c>
      <c r="E19" s="19">
        <f>'[1]Индия'!C688</f>
        <v>18918.52</v>
      </c>
      <c r="F19" s="19">
        <f>'[1]Индия'!C683</f>
        <v>18852.7837</v>
      </c>
      <c r="G19" s="20">
        <f t="shared" si="4"/>
        <v>-0.003474706266663574</v>
      </c>
      <c r="H19" s="20">
        <f t="shared" si="5"/>
        <v>-0.003474706266663574</v>
      </c>
      <c r="I19" s="20">
        <f t="shared" si="6"/>
        <v>-0.04506700765657068</v>
      </c>
      <c r="J19" s="20">
        <f t="shared" si="7"/>
        <v>0.19210354024604936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4806.669999999999</v>
      </c>
      <c r="E20" s="19">
        <f>'[1]азия-индексы'!S104</f>
        <v>4806.669999999999</v>
      </c>
      <c r="F20" s="19">
        <f>'[1]азия-индексы'!K104*1</f>
        <v>4750.44</v>
      </c>
      <c r="G20" s="20">
        <f t="shared" si="4"/>
        <v>-0.011698327532366437</v>
      </c>
      <c r="H20" s="20">
        <f t="shared" si="5"/>
        <v>-0.011698327532366437</v>
      </c>
      <c r="I20" s="20">
        <f t="shared" si="6"/>
        <v>0.08011432235356697</v>
      </c>
      <c r="J20" s="20">
        <f>IF(ISERROR(F20/B20-1),"н/д",F20/B20-1)</f>
        <v>0.2214848279922963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2469.53</v>
      </c>
      <c r="E21" s="19">
        <f>'[1]азия-индексы'!S139</f>
        <v>2469.53</v>
      </c>
      <c r="F21" s="19">
        <f>'[1]азия-индексы'!K139*1</f>
        <v>2379.38</v>
      </c>
      <c r="G21" s="20">
        <f t="shared" si="4"/>
        <v>-0.03650492198920441</v>
      </c>
      <c r="H21" s="20">
        <f t="shared" si="5"/>
        <v>-0.03650492198920441</v>
      </c>
      <c r="I21" s="20">
        <f t="shared" si="6"/>
        <v>0.045389640916140506</v>
      </c>
      <c r="J21" s="20">
        <f t="shared" si="7"/>
        <v>0.08147245844563722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57424.29</v>
      </c>
      <c r="E22" s="19">
        <f>'[1]Бразилия'!C688</f>
        <v>57424.29</v>
      </c>
      <c r="F22" s="19">
        <f>'[1]Бразилия'!C683</f>
        <v>56883.99</v>
      </c>
      <c r="G22" s="20">
        <f t="shared" si="4"/>
        <v>-0.009408910410559801</v>
      </c>
      <c r="H22" s="20">
        <f t="shared" si="5"/>
        <v>-0.009408910410559801</v>
      </c>
      <c r="I22" s="20">
        <f t="shared" si="6"/>
        <v>-0.08151692147617395</v>
      </c>
      <c r="J22" s="20">
        <f t="shared" si="7"/>
        <v>-0.029289576157966346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109.41</v>
      </c>
      <c r="E24" s="19">
        <f>'[1]нефть Brent'!C688</f>
        <v>109.41</v>
      </c>
      <c r="F24" s="29">
        <f>'[1]нефть Brent'!C683</f>
        <v>109.3953</v>
      </c>
      <c r="G24" s="20">
        <f>IF(ISERROR(F24/E24-1),"н/д",F24/E24-1)</f>
        <v>-0.00013435700575803455</v>
      </c>
      <c r="H24" s="20">
        <f aca="true" t="shared" si="8" ref="H24:H33">IF(ISERROR(F24/D24-1),"н/д",F24/D24-1)</f>
        <v>-0.00013435700575803455</v>
      </c>
      <c r="I24" s="20">
        <f aca="true" t="shared" si="9" ref="I24:I33">IF(ISERROR(F24/C24-1),"н/д",F24/C24-1)</f>
        <v>-0.014634300126103339</v>
      </c>
      <c r="J24" s="20">
        <f>IF(ISERROR(F24/B24-1),"н/д",F24/B24-1)</f>
        <v>-0.027164962205424636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90.67</v>
      </c>
      <c r="E25" s="19">
        <f>'[1]сырье'!P85</f>
        <v>90.67</v>
      </c>
      <c r="F25" s="29">
        <f>'[1]сырье'!M85*1</f>
        <v>90.3</v>
      </c>
      <c r="G25" s="20">
        <f aca="true" t="shared" si="10" ref="G25:G33">IF(ISERROR(F25/E25-1),"н/д",F25/E25-1)</f>
        <v>-0.004080732326017467</v>
      </c>
      <c r="H25" s="20">
        <f t="shared" si="8"/>
        <v>-0.004080732326017467</v>
      </c>
      <c r="I25" s="20">
        <f t="shared" si="9"/>
        <v>-0.03069987118935169</v>
      </c>
      <c r="J25" s="20">
        <f aca="true" t="shared" si="11" ref="J25:J31">IF(ISERROR(F25/B25-1),"н/д",F25/B25-1)</f>
        <v>-0.10867633994669823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1572.3</v>
      </c>
      <c r="E26" s="19">
        <f>'[1]Золото'!C688</f>
        <v>1572.3</v>
      </c>
      <c r="F26" s="19">
        <f>'[1]Золото'!C683</f>
        <v>1574.7</v>
      </c>
      <c r="G26" s="20">
        <f t="shared" si="10"/>
        <v>0.0015264262545315876</v>
      </c>
      <c r="H26" s="20">
        <f t="shared" si="8"/>
        <v>0.0015264262545315876</v>
      </c>
      <c r="I26" s="20">
        <f t="shared" si="9"/>
        <v>-0.052641078089279314</v>
      </c>
      <c r="J26" s="20">
        <f t="shared" si="11"/>
        <v>-0.02077127308462512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7718.42</v>
      </c>
      <c r="E27" s="19">
        <f>'[1]Медь'!C688</f>
        <v>7718.42</v>
      </c>
      <c r="F27" s="19">
        <f>'[1]Медь'!C683</f>
        <v>7711.15</v>
      </c>
      <c r="G27" s="20">
        <f t="shared" si="10"/>
        <v>-0.0009419026173751455</v>
      </c>
      <c r="H27" s="20">
        <f t="shared" si="8"/>
        <v>-0.0009419026173751455</v>
      </c>
      <c r="I27" s="20">
        <f t="shared" si="9"/>
        <v>-0.04746758043436916</v>
      </c>
      <c r="J27" s="20">
        <f t="shared" si="11"/>
        <v>0.023922366488729585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16605</v>
      </c>
      <c r="E28" s="19">
        <f>'[1]Никель'!C688</f>
        <v>16605</v>
      </c>
      <c r="F28" s="19">
        <f>'[1]Никель'!C683</f>
        <v>16568</v>
      </c>
      <c r="G28" s="20">
        <f t="shared" si="10"/>
        <v>-0.0022282445046672983</v>
      </c>
      <c r="H28" s="20">
        <f t="shared" si="8"/>
        <v>-0.0022282445046672983</v>
      </c>
      <c r="I28" s="20">
        <f t="shared" si="9"/>
        <v>-0.043694083694083674</v>
      </c>
      <c r="J28" s="20">
        <f t="shared" si="11"/>
        <v>-0.13256853165881732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1975</v>
      </c>
      <c r="E29" s="19">
        <f>'[1]Алюминий'!C688</f>
        <v>1975</v>
      </c>
      <c r="F29" s="19">
        <f>'[1]Алюминий'!C683</f>
        <v>1967.25</v>
      </c>
      <c r="G29" s="20">
        <f t="shared" si="10"/>
        <v>-0.003924050632911347</v>
      </c>
      <c r="H29" s="20">
        <f t="shared" si="8"/>
        <v>-0.003924050632911347</v>
      </c>
      <c r="I29" s="20">
        <f t="shared" si="9"/>
        <v>-0.04825834542815677</v>
      </c>
      <c r="J29" s="20">
        <f t="shared" si="11"/>
        <v>-0.06677071630537224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85.4</v>
      </c>
      <c r="E30" s="19">
        <f>'[1]сырье'!P104</f>
        <v>85.4</v>
      </c>
      <c r="F30" s="19" t="str">
        <f>'[1]сырье'!M104</f>
        <v>85,06</v>
      </c>
      <c r="G30" s="20">
        <f t="shared" si="10"/>
        <v>-0.003981264637002435</v>
      </c>
      <c r="H30" s="20">
        <f t="shared" si="8"/>
        <v>-0.003981264637002435</v>
      </c>
      <c r="I30" s="20">
        <f t="shared" si="9"/>
        <v>0.13232161874334403</v>
      </c>
      <c r="J30" s="20">
        <f t="shared" si="11"/>
        <v>-0.11800082953131474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18.39</v>
      </c>
      <c r="E31" s="19">
        <f>'[1]Сахар'!C688</f>
        <v>18.39</v>
      </c>
      <c r="F31" s="19">
        <f>'[1]Сахар'!C683</f>
        <v>17.15</v>
      </c>
      <c r="G31" s="20">
        <f t="shared" si="10"/>
        <v>-0.06742794997281143</v>
      </c>
      <c r="H31" s="20">
        <f t="shared" si="8"/>
        <v>-0.06742794997281143</v>
      </c>
      <c r="I31" s="20">
        <f t="shared" si="9"/>
        <v>-0.09066808059384945</v>
      </c>
      <c r="J31" s="20">
        <f t="shared" si="11"/>
        <v>-0.2636324602833835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708.5</v>
      </c>
      <c r="E32" s="19">
        <f>'[1]сырье'!P101</f>
        <v>708.5</v>
      </c>
      <c r="F32" s="19">
        <f>'[1]сырье'!M101*1</f>
        <v>710</v>
      </c>
      <c r="G32" s="20">
        <f t="shared" si="10"/>
        <v>0.0021171489061397875</v>
      </c>
      <c r="H32" s="20">
        <f t="shared" si="8"/>
        <v>0.0021171489061397875</v>
      </c>
      <c r="I32" s="20">
        <f t="shared" si="9"/>
        <v>0.030852994555353952</v>
      </c>
      <c r="J32" s="20">
        <f>IF(ISERROR(F32/B32-1),"н/д",F32/B32-1)</f>
        <v>0.08895705521472386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720.4</v>
      </c>
      <c r="E33" s="19">
        <f>'[1]Пшеница'!C688</f>
        <v>720.4</v>
      </c>
      <c r="F33" s="19">
        <f>'[1]Пшеница'!C683</f>
        <v>717</v>
      </c>
      <c r="G33" s="20">
        <f t="shared" si="10"/>
        <v>-0.00471960022209883</v>
      </c>
      <c r="H33" s="20">
        <f t="shared" si="8"/>
        <v>-0.00471960022209883</v>
      </c>
      <c r="I33" s="20">
        <f t="shared" si="9"/>
        <v>-0.04450959488272921</v>
      </c>
      <c r="J33" s="20">
        <f>IF(ISERROR(F33/B33-1),"н/д",F33/B33-1)</f>
        <v>0.027220630372492893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41334</v>
      </c>
      <c r="E35" s="14">
        <f>IF(J35=2,F35-3,F35-1)</f>
        <v>41334</v>
      </c>
      <c r="F35" s="33">
        <f>I1</f>
        <v>41337</v>
      </c>
      <c r="G35" s="34"/>
      <c r="H35" s="35"/>
      <c r="I35" s="34"/>
      <c r="J35" s="36">
        <f>WEEKDAY(F35)</f>
        <v>2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816.8</v>
      </c>
      <c r="E37" s="19">
        <f>'[1]ост. ср-тв на кс'!AJ5</f>
        <v>816.8</v>
      </c>
      <c r="F37" s="19">
        <f>'[1]ост. ср-тв на кс'!AI5</f>
        <v>818.9</v>
      </c>
      <c r="G37" s="20">
        <f t="shared" si="12"/>
        <v>0.0025710088148873655</v>
      </c>
      <c r="H37" s="20">
        <f aca="true" t="shared" si="13" ref="H37:H42">IF(ISERROR(F37/D37-1),"н/д",F37/D37-1)</f>
        <v>0.0025710088148873655</v>
      </c>
      <c r="I37" s="20">
        <f aca="true" t="shared" si="14" ref="I37:I42">IF(ISERROR(F37/C37-1),"н/д",F37/C37-1)</f>
        <v>-0.40073179656055613</v>
      </c>
      <c r="J37" s="20">
        <f aca="true" t="shared" si="15" ref="J37:J42">IF(ISERROR(F37/B37-1),"н/д",F37/B37-1)</f>
        <v>-0.1655797839820664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605.2</v>
      </c>
      <c r="E38" s="19">
        <f>'[1]ост. ср-тв на кс'!AL5</f>
        <v>605.2</v>
      </c>
      <c r="F38" s="19">
        <f>'[1]ост. ср-тв на кс'!AK5</f>
        <v>628.7</v>
      </c>
      <c r="G38" s="20">
        <f t="shared" si="12"/>
        <v>0.03883013879709196</v>
      </c>
      <c r="H38" s="20">
        <f t="shared" si="13"/>
        <v>0.03883013879709196</v>
      </c>
      <c r="I38" s="20">
        <f t="shared" si="14"/>
        <v>-0.3596455489916479</v>
      </c>
      <c r="J38" s="20">
        <f t="shared" si="15"/>
        <v>-0.14520734194425555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6.49</v>
      </c>
      <c r="E39" s="28">
        <f>'[1]mibid-mibor'!C8</f>
        <v>6.49</v>
      </c>
      <c r="F39" s="28">
        <f>'[1]mibid-mibor'!D8</f>
        <v>6.49</v>
      </c>
      <c r="G39" s="20">
        <f t="shared" si="12"/>
        <v>0</v>
      </c>
      <c r="H39" s="20">
        <f t="shared" si="13"/>
        <v>0</v>
      </c>
      <c r="I39" s="20">
        <f t="shared" si="14"/>
        <v>-0.0313432835820896</v>
      </c>
      <c r="J39" s="20">
        <f t="shared" si="15"/>
        <v>0.022047244094488327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7.42</v>
      </c>
      <c r="E40" s="28">
        <f>'[1]mibid-mibor'!E8</f>
        <v>7.42</v>
      </c>
      <c r="F40" s="28">
        <f>'[1]mibid-mibor'!F8</f>
        <v>7.42</v>
      </c>
      <c r="G40" s="20">
        <f t="shared" si="12"/>
        <v>0</v>
      </c>
      <c r="H40" s="20">
        <f t="shared" si="13"/>
        <v>0</v>
      </c>
      <c r="I40" s="20">
        <f t="shared" si="14"/>
        <v>-0.014608233731739695</v>
      </c>
      <c r="J40" s="20">
        <f t="shared" si="15"/>
        <v>0.004059539918809252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30.5124</v>
      </c>
      <c r="E41" s="28">
        <f>'[1]МакроDelay'!L7</f>
        <v>30.5124</v>
      </c>
      <c r="F41" s="28">
        <f>'[1]МакроDelay'!Q7</f>
        <v>30.6381</v>
      </c>
      <c r="G41" s="20">
        <f>IF(ISERROR(F41/E41-1),"н/д",F41/E41-1)</f>
        <v>0.004119636606756627</v>
      </c>
      <c r="H41" s="20">
        <f>IF(ISERROR(F41/D41-1),"н/д",F41/D41-1)</f>
        <v>0.004119636606756627</v>
      </c>
      <c r="I41" s="20">
        <f t="shared" si="14"/>
        <v>0.008738110210814387</v>
      </c>
      <c r="J41" s="20">
        <f t="shared" si="15"/>
        <v>-0.04839241248835224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40.1024</v>
      </c>
      <c r="E42" s="28">
        <f>'[1]МакроDelay'!L9</f>
        <v>40.1024</v>
      </c>
      <c r="F42" s="28">
        <f>'[1]МакроDelay'!Q9</f>
        <v>40.0563</v>
      </c>
      <c r="G42" s="20">
        <f t="shared" si="12"/>
        <v>-0.0011495571337376553</v>
      </c>
      <c r="H42" s="20">
        <f t="shared" si="13"/>
        <v>-0.0011495571337376553</v>
      </c>
      <c r="I42" s="20">
        <f t="shared" si="14"/>
        <v>-0.004283022526262448</v>
      </c>
      <c r="J42" s="20">
        <f t="shared" si="15"/>
        <v>-0.03875533088316463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41313</v>
      </c>
      <c r="E43" s="38">
        <f>'[1]ЗВР-cbr'!D4</f>
        <v>41320</v>
      </c>
      <c r="F43" s="38">
        <f>'[1]ЗВР-cbr'!D3</f>
        <v>41327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532,5</v>
      </c>
      <c r="E44" s="19" t="str">
        <f>'[1]ЗВР-cbr'!L4</f>
        <v>529,5</v>
      </c>
      <c r="F44" s="19" t="str">
        <f>'[1]ЗВР-cbr'!L3</f>
        <v>524</v>
      </c>
      <c r="G44" s="20">
        <f>IF(ISERROR(F44/E44-1),"н/д",F44/E44-1)</f>
        <v>-0.010387157695939564</v>
      </c>
      <c r="H44" s="20"/>
      <c r="I44" s="20">
        <f>IF(ISERROR(F44/C44-1),"н/д",F44/C44-1)</f>
        <v>0.052208835341365445</v>
      </c>
      <c r="J44" s="20">
        <f>IF(ISERROR(F44/B44-1),"н/д",F44/B44-1)</f>
        <v>0.19716700936714648</v>
      </c>
      <c r="K44" s="13"/>
    </row>
    <row r="45" spans="1:11" ht="18.75">
      <c r="A45" s="40"/>
      <c r="B45" s="38">
        <v>40909</v>
      </c>
      <c r="C45" s="38">
        <v>41275</v>
      </c>
      <c r="D45" s="38">
        <v>41306</v>
      </c>
      <c r="E45" s="38">
        <v>41324</v>
      </c>
      <c r="F45" s="38">
        <v>41330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1</v>
      </c>
      <c r="E46" s="42">
        <v>1.3</v>
      </c>
      <c r="F46" s="42">
        <v>1.5</v>
      </c>
      <c r="G46" s="20">
        <f>IF(ISERROR(F46-E46),"н/д",F46-E46)/100</f>
        <v>0.0019999999999999996</v>
      </c>
      <c r="H46" s="20">
        <f>IF(ISERROR(F46-D46),"н/д",F46-D46)/100</f>
        <v>0.005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41224</v>
      </c>
      <c r="E47" s="44">
        <f>'[1]M2'!P23</f>
        <v>41255</v>
      </c>
      <c r="F47" s="44">
        <f>'[1]M2'!P22</f>
        <v>41286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25080.6</v>
      </c>
      <c r="E48" s="19">
        <f>'[1]M2'!Q23</f>
        <v>27405.4</v>
      </c>
      <c r="F48" s="19">
        <f>'[1]M2'!Q22</f>
        <v>26745</v>
      </c>
      <c r="G48" s="20"/>
      <c r="H48" s="20">
        <f>IF(ISERROR(F48/D48-1),"н/д",F48/D48-1)</f>
        <v>0.06636204875481444</v>
      </c>
      <c r="I48" s="20">
        <f>IF(ISERROR(F48/C48-1),"н/д",F48/C48-1)</f>
        <v>0.09238617658711523</v>
      </c>
      <c r="J48" s="20">
        <f>IF(ISERROR(F48/B48-1),"н/д",F48/B48-1)</f>
        <v>0.3364548093884139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'[1]ПромПр-во'!B22</f>
        <v>101.8</v>
      </c>
      <c r="E49" s="19">
        <f>'[1]ПромПр-во'!B24</f>
        <v>101.4</v>
      </c>
      <c r="F49" s="19">
        <f>'[1]ПромПр-во'!B28</f>
        <v>99.2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41214</v>
      </c>
      <c r="E54" s="44">
        <v>41244</v>
      </c>
      <c r="F54" s="44">
        <v>41275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951.4</v>
      </c>
      <c r="E55" s="19">
        <f>'[1]Дох-Расх фед.б.'!J5*1</f>
        <v>1451.5</v>
      </c>
      <c r="F55" s="19">
        <v>1091.23</v>
      </c>
      <c r="G55" s="20">
        <f>IF(ISERROR(F55/E55-1),"н/д",F55/E55-1)</f>
        <v>-0.2482053048570444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879.5</v>
      </c>
      <c r="E56" s="19">
        <f>'[1]Дох-Расх фед.б.'!J29*1</f>
        <v>2253</v>
      </c>
      <c r="F56" s="19">
        <v>1172.48</v>
      </c>
      <c r="G56" s="20">
        <f>IF(ISERROR(F56/E56-1),"н/д",F56/E56-1)</f>
        <v>-0.47959165557035066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71.89999999999998</v>
      </c>
      <c r="E57" s="25">
        <f>E55-E56</f>
        <v>-801.5</v>
      </c>
      <c r="F57" s="19">
        <f>F55-F56</f>
        <v>-81.25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41183</v>
      </c>
      <c r="E58" s="44">
        <v>41214</v>
      </c>
      <c r="F58" s="44">
        <v>41244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46.052</v>
      </c>
      <c r="E59" s="42">
        <v>45.447</v>
      </c>
      <c r="F59" s="42">
        <v>48.568</v>
      </c>
      <c r="G59" s="20">
        <f>IF(ISERROR(F59/E59-1),"н/д",F59/E59-1)</f>
        <v>0.06867339978436404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31.553</v>
      </c>
      <c r="E60" s="42">
        <v>30.091</v>
      </c>
      <c r="F60" s="42">
        <v>31.436</v>
      </c>
      <c r="G60" s="20">
        <f>IF(ISERROR(F60/E60-1),"н/д",F60/E60-1)</f>
        <v>0.04469775015785449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14.498999999999999</v>
      </c>
      <c r="E61" s="42">
        <f>E59-E60</f>
        <v>15.356000000000002</v>
      </c>
      <c r="F61" s="42">
        <f>F59-F60</f>
        <v>17.131999999999998</v>
      </c>
      <c r="G61" s="20">
        <f>IF(ISERROR(F61/E61-1),"н/д",F61/E61-1)</f>
        <v>0.11565511852044774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72</v>
      </c>
      <c r="C62" s="44" t="s">
        <v>62</v>
      </c>
      <c r="D62" s="44" t="s">
        <v>73</v>
      </c>
      <c r="E62" s="44" t="s">
        <v>74</v>
      </c>
      <c r="F62" s="44" t="s">
        <v>75</v>
      </c>
      <c r="G62" s="47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72</v>
      </c>
      <c r="C64" s="44" t="s">
        <v>62</v>
      </c>
      <c r="D64" s="44">
        <v>41183</v>
      </c>
      <c r="E64" s="44">
        <v>41214</v>
      </c>
      <c r="F64" s="44">
        <v>41244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78</v>
      </c>
      <c r="B65" s="19">
        <v>9805.362</v>
      </c>
      <c r="C65" s="19">
        <v>11871.363</v>
      </c>
      <c r="D65" s="19">
        <v>13057.606</v>
      </c>
      <c r="E65" s="19">
        <v>13196.495</v>
      </c>
      <c r="F65" s="19">
        <v>13434.237</v>
      </c>
      <c r="G65" s="20">
        <f>IF(ISERROR(F65/E65-1),"н/д",F65/E65-1)</f>
        <v>0.01801554124788418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5.3</v>
      </c>
      <c r="E66" s="19">
        <v>5.4</v>
      </c>
      <c r="F66" s="19">
        <v>5.3</v>
      </c>
      <c r="G66" s="20">
        <f>IF(ISERROR(F66/E66-1),"н/д",F66/E66-1)</f>
        <v>-0.0185185185185186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2013-03-04T09:13:08Z</dcterms:created>
  <dcterms:modified xsi:type="dcterms:W3CDTF">2013-03-04T09:13:54Z</dcterms:modified>
  <cp:category/>
  <cp:version/>
  <cp:contentType/>
  <cp:contentStatus/>
</cp:coreProperties>
</file>