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<sst xmlns="http://schemas.openxmlformats.org/spreadsheetml/2006/main" count="95" uniqueCount="79">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</sst>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7960,51</v>
          </cell>
          <cell r="S96">
            <v>7950.3</v>
          </cell>
        </row>
        <row r="104">
          <cell r="K104" t="str">
            <v>4828,11</v>
          </cell>
          <cell r="S104">
            <v>4823.0199999999995</v>
          </cell>
        </row>
        <row r="108">
          <cell r="K108" t="str">
            <v>466,63</v>
          </cell>
          <cell r="S108">
            <v>471.09</v>
          </cell>
        </row>
        <row r="143">
          <cell r="K143" t="str">
            <v>2324,29</v>
          </cell>
          <cell r="S143">
            <v>2347.18</v>
          </cell>
        </row>
      </sheetData>
      <sheetData sheetId="2">
        <row r="35">
          <cell r="I35" t="str">
            <v>6445,29</v>
          </cell>
          <cell r="L35">
            <v>6427.64</v>
          </cell>
        </row>
        <row r="36">
          <cell r="I36" t="str">
            <v>7937,02</v>
          </cell>
          <cell r="L36">
            <v>7919.330000000001</v>
          </cell>
        </row>
        <row r="170">
          <cell r="I170" t="str">
            <v>3791,25</v>
          </cell>
          <cell r="L170">
            <v>3773.72</v>
          </cell>
        </row>
      </sheetData>
      <sheetData sheetId="3">
        <row r="3">
          <cell r="D3">
            <v>41327</v>
          </cell>
          <cell r="L3" t="str">
            <v>524</v>
          </cell>
        </row>
        <row r="4">
          <cell r="D4">
            <v>41320</v>
          </cell>
          <cell r="L4" t="str">
            <v>529,5</v>
          </cell>
        </row>
        <row r="5">
          <cell r="D5">
            <v>41313</v>
          </cell>
          <cell r="L5" t="str">
            <v>532,5</v>
          </cell>
        </row>
      </sheetData>
      <sheetData sheetId="4">
        <row r="8">
          <cell r="C8">
            <v>6.49</v>
          </cell>
          <cell r="D8">
            <v>6.49</v>
          </cell>
          <cell r="E8">
            <v>7.39</v>
          </cell>
          <cell r="F8">
            <v>7.39</v>
          </cell>
        </row>
      </sheetData>
      <sheetData sheetId="5">
        <row r="7">
          <cell r="L7">
            <v>30.6963</v>
          </cell>
          <cell r="Q7">
            <v>30.6214</v>
          </cell>
        </row>
        <row r="9">
          <cell r="L9">
            <v>40.0126</v>
          </cell>
          <cell r="Q9">
            <v>40.0007</v>
          </cell>
        </row>
      </sheetData>
      <sheetData sheetId="6">
        <row r="85">
          <cell r="M85" t="str">
            <v>90,52</v>
          </cell>
          <cell r="P85">
            <v>90.42999999999999</v>
          </cell>
        </row>
        <row r="101">
          <cell r="M101" t="str">
            <v>692,75</v>
          </cell>
          <cell r="P101">
            <v>688.5</v>
          </cell>
        </row>
        <row r="104">
          <cell r="M104" t="str">
            <v>86,85</v>
          </cell>
          <cell r="P104">
            <v>87.24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101.9</v>
          </cell>
        </row>
        <row r="24">
          <cell r="B24">
            <v>101.4</v>
          </cell>
        </row>
        <row r="28">
          <cell r="B28">
            <v>99.2</v>
          </cell>
        </row>
      </sheetData>
      <sheetData sheetId="10">
        <row r="5">
          <cell r="AI5">
            <v>769.4</v>
          </cell>
          <cell r="AJ5">
            <v>794.6</v>
          </cell>
          <cell r="AK5">
            <v>564.6</v>
          </cell>
          <cell r="AL5">
            <v>590.2</v>
          </cell>
        </row>
      </sheetData>
      <sheetData sheetId="12">
        <row r="683">
          <cell r="C683">
            <v>110.5518</v>
          </cell>
        </row>
        <row r="688">
          <cell r="C688">
            <v>110.68</v>
          </cell>
        </row>
      </sheetData>
      <sheetData sheetId="13">
        <row r="683">
          <cell r="C683">
            <v>1574.01</v>
          </cell>
        </row>
        <row r="688">
          <cell r="C688">
            <v>1574.9</v>
          </cell>
        </row>
      </sheetData>
      <sheetData sheetId="14">
        <row r="683">
          <cell r="C683">
            <v>7756.41</v>
          </cell>
        </row>
        <row r="688">
          <cell r="C688">
            <v>7749.29</v>
          </cell>
        </row>
      </sheetData>
      <sheetData sheetId="15">
        <row r="683">
          <cell r="C683">
            <v>16571</v>
          </cell>
        </row>
        <row r="688">
          <cell r="C688">
            <v>16525</v>
          </cell>
        </row>
      </sheetData>
      <sheetData sheetId="16">
        <row r="683">
          <cell r="C683">
            <v>1966</v>
          </cell>
        </row>
        <row r="688">
          <cell r="C688">
            <v>1954</v>
          </cell>
        </row>
      </sheetData>
      <sheetData sheetId="17">
        <row r="683">
          <cell r="C683">
            <v>17.43</v>
          </cell>
        </row>
        <row r="688">
          <cell r="C688">
            <v>18.19</v>
          </cell>
        </row>
      </sheetData>
      <sheetData sheetId="18">
        <row r="683">
          <cell r="C683">
            <v>689.2</v>
          </cell>
        </row>
        <row r="688">
          <cell r="C688">
            <v>683.6</v>
          </cell>
        </row>
      </sheetData>
      <sheetData sheetId="19">
        <row r="683">
          <cell r="C683">
            <v>19351.0779</v>
          </cell>
        </row>
        <row r="688">
          <cell r="C688">
            <v>19252.61</v>
          </cell>
        </row>
      </sheetData>
      <sheetData sheetId="20">
        <row r="683">
          <cell r="C683">
            <v>57940.14</v>
          </cell>
        </row>
        <row r="688">
          <cell r="C688">
            <v>55950.73</v>
          </cell>
        </row>
      </sheetData>
      <sheetData sheetId="21">
        <row r="683">
          <cell r="C683">
            <v>11968.08</v>
          </cell>
        </row>
        <row r="688">
          <cell r="C688">
            <v>11932.27</v>
          </cell>
        </row>
      </sheetData>
      <sheetData sheetId="22">
        <row r="683">
          <cell r="C683">
            <v>1541.46</v>
          </cell>
        </row>
        <row r="688">
          <cell r="C688">
            <v>1539.79</v>
          </cell>
        </row>
      </sheetData>
      <sheetData sheetId="23">
        <row r="683">
          <cell r="C683">
            <v>3222.36</v>
          </cell>
        </row>
        <row r="688">
          <cell r="C688">
            <v>3224.13</v>
          </cell>
        </row>
      </sheetData>
      <sheetData sheetId="24">
        <row r="683">
          <cell r="C683">
            <v>14296.24</v>
          </cell>
        </row>
        <row r="688">
          <cell r="C688">
            <v>14253.77</v>
          </cell>
        </row>
      </sheetData>
      <sheetData sheetId="25">
        <row r="683">
          <cell r="C683">
            <v>1496.28</v>
          </cell>
        </row>
        <row r="688">
          <cell r="C688">
            <v>1491.49</v>
          </cell>
        </row>
      </sheetData>
      <sheetData sheetId="26">
        <row r="683">
          <cell r="C683">
            <v>1533.34</v>
          </cell>
        </row>
        <row r="688">
          <cell r="C688">
            <v>1529.32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41340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41339</v>
      </c>
      <c r="F4" s="14">
        <f>I1</f>
        <v>41340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1529.32</v>
      </c>
      <c r="F6" s="19">
        <f>'[1]РТС'!C683</f>
        <v>1533.34</v>
      </c>
      <c r="G6" s="20">
        <f>IF(ISERROR(F6/E6-1),"н/д",F6/E6-1)</f>
        <v>0.0026286192556168597</v>
      </c>
      <c r="H6" s="20">
        <f>IF(ISERROR(F6/D6-1),"н/д",F6/D6-1)</f>
        <v>0.015591469068750863</v>
      </c>
      <c r="I6" s="20">
        <f>IF(ISERROR(F6/C6-1),"н/д",F6/C6-1)</f>
        <v>-0.027130258232345605</v>
      </c>
      <c r="J6" s="20">
        <f>IF(ISERROR(F6/B6-1),"н/д",F6/B6-1)</f>
        <v>0.07212091177326196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1491.49</v>
      </c>
      <c r="F7" s="19">
        <f>'[1]ММВБ'!C683</f>
        <v>1496.28</v>
      </c>
      <c r="G7" s="20">
        <f>IF(ISERROR(F7/E7-1),"н/д",F7/E7-1)</f>
        <v>0.003211553547123991</v>
      </c>
      <c r="H7" s="20">
        <f>IF(ISERROR(F7/D7-1),"н/д",F7/D7-1)</f>
        <v>0.015432224439105857</v>
      </c>
      <c r="I7" s="20">
        <f>IF(ISERROR(F7/C7-1),"н/д",F7/C7-1)</f>
        <v>-0.012239077910246698</v>
      </c>
      <c r="J7" s="20">
        <f>IF(ISERROR(F7/B7-1),"н/д",F7/B7-1)</f>
        <v>0.03308765857800178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14253.77</v>
      </c>
      <c r="F9" s="19">
        <f>'[1]DJIA (США)'!C683</f>
        <v>14296.24</v>
      </c>
      <c r="G9" s="20">
        <f aca="true" t="shared" si="0" ref="G9:G15">IF(ISERROR(F9/E9-1),"н/д",F9/E9-1)</f>
        <v>0.002979562599929597</v>
      </c>
      <c r="H9" s="20">
        <f>IF(ISERROR(F9/D9-1),"н/д",F9/D9-1)</f>
        <v>0.017200908748734367</v>
      </c>
      <c r="I9" s="20">
        <f>IF(ISERROR(F9/C9-1),"н/д",F9/C9-1)</f>
        <v>0.06813585180835124</v>
      </c>
      <c r="J9" s="20">
        <f aca="true" t="shared" si="1" ref="J9:J15">IF(ISERROR(F9/B9-1),"н/д",F9/B9-1)</f>
        <v>0.15665969502989263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3224.13</v>
      </c>
      <c r="F10" s="19">
        <f>'[1]NASDAQ Composite (США)'!C683</f>
        <v>3222.36</v>
      </c>
      <c r="G10" s="20">
        <f t="shared" si="0"/>
        <v>-0.0005489853076643403</v>
      </c>
      <c r="H10" s="20">
        <f aca="true" t="shared" si="2" ref="H10:H15">IF(ISERROR(F10/D10-1),"н/д",F10/D10-1)</f>
        <v>0.019672867770608837</v>
      </c>
      <c r="I10" s="20">
        <f aca="true" t="shared" si="3" ref="I10:I15">IF(ISERROR(F10/C10-1),"н/д",F10/C10-1)</f>
        <v>0.03987014370032371</v>
      </c>
      <c r="J10" s="20">
        <f t="shared" si="1"/>
        <v>0.20497791075111338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1539.79</v>
      </c>
      <c r="F11" s="19">
        <f>'[1]S&amp;P500 (США)'!C683</f>
        <v>1541.46</v>
      </c>
      <c r="G11" s="20">
        <f t="shared" si="0"/>
        <v>0.0010845634794356407</v>
      </c>
      <c r="H11" s="20">
        <f>IF(ISERROR(F11/D11-1),"н/д",F11/D11-1)</f>
        <v>0.0176803021100167</v>
      </c>
      <c r="I11" s="20">
        <f t="shared" si="3"/>
        <v>0.054429539842258956</v>
      </c>
      <c r="J11" s="20">
        <f t="shared" si="1"/>
        <v>0.20632755493089694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3773.72</v>
      </c>
      <c r="F12" s="19">
        <f>'[1]евр-индексы'!I170*1</f>
        <v>3791.25</v>
      </c>
      <c r="G12" s="20">
        <f t="shared" si="0"/>
        <v>0.004645283698843539</v>
      </c>
      <c r="H12" s="20">
        <f t="shared" si="2"/>
        <v>0.024659392812451886</v>
      </c>
      <c r="I12" s="20">
        <f t="shared" si="3"/>
        <v>0.02311642680382886</v>
      </c>
      <c r="J12" s="20">
        <f t="shared" si="1"/>
        <v>0.20842045541474352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7919.330000000001</v>
      </c>
      <c r="F13" s="19">
        <f>'[1]евр-индексы'!I36*1</f>
        <v>7937.02</v>
      </c>
      <c r="G13" s="20">
        <f t="shared" si="0"/>
        <v>0.0022337748269107838</v>
      </c>
      <c r="H13" s="20">
        <f t="shared" si="2"/>
        <v>0.029690613583527092</v>
      </c>
      <c r="I13" s="20">
        <f t="shared" si="3"/>
        <v>0.031340349254076694</v>
      </c>
      <c r="J13" s="20">
        <f t="shared" si="1"/>
        <v>0.31018897575405435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6427.64</v>
      </c>
      <c r="F14" s="19">
        <f>'[1]евр-индексы'!I35*1</f>
        <v>6445.29</v>
      </c>
      <c r="G14" s="20">
        <f t="shared" si="0"/>
        <v>0.0027459534136946573</v>
      </c>
      <c r="H14" s="20">
        <f t="shared" si="2"/>
        <v>0.010455272316809205</v>
      </c>
      <c r="I14" s="20">
        <f t="shared" si="3"/>
        <v>0.06476872677892631</v>
      </c>
      <c r="J14" s="20">
        <f t="shared" si="1"/>
        <v>0.14082390507072962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11932.27</v>
      </c>
      <c r="F15" s="19">
        <f>'[1]Япония'!C683</f>
        <v>11968.08</v>
      </c>
      <c r="G15" s="20">
        <f t="shared" si="0"/>
        <v>0.00300110540576104</v>
      </c>
      <c r="H15" s="20">
        <f t="shared" si="2"/>
        <v>0.03116389434087119</v>
      </c>
      <c r="I15" s="20">
        <f t="shared" si="3"/>
        <v>0.13894286861704264</v>
      </c>
      <c r="J15" s="20">
        <f t="shared" si="1"/>
        <v>0.4264055851992221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7950.3</v>
      </c>
      <c r="F17" s="19">
        <f>'[1]азия-индексы'!K96*1</f>
        <v>7960.51</v>
      </c>
      <c r="G17" s="20">
        <f aca="true" t="shared" si="4" ref="G17:G22">IF(ISERROR(F17/E17-1),"н/д",F17/E17-1)</f>
        <v>0.0012842282681155837</v>
      </c>
      <c r="H17" s="20">
        <f aca="true" t="shared" si="5" ref="H17:H22">IF(ISERROR(F17/D17-1),"н/д",F17/D17-1)</f>
        <v>-0.000517287055393667</v>
      </c>
      <c r="I17" s="20">
        <f aca="true" t="shared" si="6" ref="I17:I22">IF(ISERROR(F17/C17-1),"н/д",F17/C17-1)</f>
        <v>0.030932467889029036</v>
      </c>
      <c r="J17" s="20">
        <f aca="true" t="shared" si="7" ref="J17:J22">IF(ISERROR(F17/B17-1),"н/д",F17/B17-1)</f>
        <v>0.12229876047505717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471.09</v>
      </c>
      <c r="F18" s="19">
        <f>'[1]азия-индексы'!K108*1</f>
        <v>466.63</v>
      </c>
      <c r="G18" s="20">
        <f t="shared" si="4"/>
        <v>-0.009467405379014582</v>
      </c>
      <c r="H18" s="20">
        <f t="shared" si="5"/>
        <v>-0.02204757413811176</v>
      </c>
      <c r="I18" s="20">
        <f>IF(ISERROR(F18/C18-1),"н/д",F18/C18-1)</f>
        <v>0.04354146166920114</v>
      </c>
      <c r="J18" s="20">
        <f t="shared" si="7"/>
        <v>0.3751915595897677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19252.61</v>
      </c>
      <c r="F19" s="19">
        <f>'[1]Индия'!C683</f>
        <v>19351.0779</v>
      </c>
      <c r="G19" s="20">
        <f t="shared" si="4"/>
        <v>0.005114522134920918</v>
      </c>
      <c r="H19" s="20">
        <f t="shared" si="5"/>
        <v>0.022864256823472484</v>
      </c>
      <c r="I19" s="20">
        <f t="shared" si="6"/>
        <v>-0.019827362464366227</v>
      </c>
      <c r="J19" s="20">
        <f t="shared" si="7"/>
        <v>0.2236117933166064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4823.0199999999995</v>
      </c>
      <c r="F20" s="19">
        <f>'[1]азия-индексы'!K104*1</f>
        <v>4828.11</v>
      </c>
      <c r="G20" s="20">
        <f t="shared" si="4"/>
        <v>0.0010553553582610675</v>
      </c>
      <c r="H20" s="20">
        <f t="shared" si="5"/>
        <v>0.004460468474016377</v>
      </c>
      <c r="I20" s="20">
        <f t="shared" si="6"/>
        <v>0.09777426109970455</v>
      </c>
      <c r="J20" s="20">
        <f>IF(ISERROR(F20/B20-1),"н/д",F20/B20-1)</f>
        <v>0.24145618361202015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'[1]азия-индексы'!S143</f>
        <v>2347.18</v>
      </c>
      <c r="F21" s="19">
        <f>'[1]азия-индексы'!K143*1</f>
        <v>2324.29</v>
      </c>
      <c r="G21" s="20">
        <f t="shared" si="4"/>
        <v>-0.00975212808561754</v>
      </c>
      <c r="H21" s="20">
        <f t="shared" si="5"/>
        <v>-0.058812810534798254</v>
      </c>
      <c r="I21" s="20">
        <f t="shared" si="6"/>
        <v>0.02118564016045199</v>
      </c>
      <c r="J21" s="20">
        <f t="shared" si="7"/>
        <v>0.05643302895737978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55950.73</v>
      </c>
      <c r="F22" s="19">
        <f>'[1]Бразилия'!C683</f>
        <v>57940.14</v>
      </c>
      <c r="G22" s="20">
        <f t="shared" si="4"/>
        <v>0.03555646190853978</v>
      </c>
      <c r="H22" s="20">
        <f t="shared" si="5"/>
        <v>0.008983132399198901</v>
      </c>
      <c r="I22" s="20">
        <f t="shared" si="6"/>
        <v>-0.06446368903971966</v>
      </c>
      <c r="J22" s="20">
        <f t="shared" si="7"/>
        <v>-0.011266652411921707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110.68</v>
      </c>
      <c r="F24" s="29">
        <f>'[1]нефть Brent'!C683</f>
        <v>110.5518</v>
      </c>
      <c r="G24" s="20">
        <f>IF(ISERROR(F24/E24-1),"н/д",F24/E24-1)</f>
        <v>-0.001158294181423991</v>
      </c>
      <c r="H24" s="20">
        <f aca="true" t="shared" si="8" ref="H24:H33">IF(ISERROR(F24/D24-1),"н/д",F24/D24-1)</f>
        <v>0.010435974773786771</v>
      </c>
      <c r="I24" s="20">
        <f aca="true" t="shared" si="9" ref="I24:I33">IF(ISERROR(F24/C24-1),"н/д",F24/C24-1)</f>
        <v>-0.004217258151684389</v>
      </c>
      <c r="J24" s="20">
        <f>IF(ISERROR(F24/B24-1),"н/д",F24/B24-1)</f>
        <v>-0.016880391285015617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90.42999999999999</v>
      </c>
      <c r="F25" s="29">
        <f>'[1]сырье'!M85*1</f>
        <v>90.52</v>
      </c>
      <c r="G25" s="20">
        <f aca="true" t="shared" si="10" ref="G25:G33">IF(ISERROR(F25/E25-1),"н/д",F25/E25-1)</f>
        <v>0.000995244940838358</v>
      </c>
      <c r="H25" s="20">
        <f t="shared" si="8"/>
        <v>-0.001654350942980054</v>
      </c>
      <c r="I25" s="20">
        <f t="shared" si="9"/>
        <v>-0.02833834263632462</v>
      </c>
      <c r="J25" s="20">
        <f aca="true" t="shared" si="11" ref="J25:J31">IF(ISERROR(F25/B25-1),"н/д",F25/B25-1)</f>
        <v>-0.10650478728654622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1574.9</v>
      </c>
      <c r="F26" s="19">
        <f>'[1]Золото'!C683</f>
        <v>1574.01</v>
      </c>
      <c r="G26" s="20">
        <f t="shared" si="10"/>
        <v>-0.000565115245412473</v>
      </c>
      <c r="H26" s="20">
        <f t="shared" si="8"/>
        <v>0.0010875787063537867</v>
      </c>
      <c r="I26" s="20">
        <f t="shared" si="9"/>
        <v>-0.05305619059078337</v>
      </c>
      <c r="J26" s="20">
        <f t="shared" si="11"/>
        <v>-0.021200350255877853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7749.29</v>
      </c>
      <c r="F27" s="19">
        <f>'[1]Медь'!C683</f>
        <v>7756.41</v>
      </c>
      <c r="G27" s="20">
        <f t="shared" si="10"/>
        <v>0.0009187938507915216</v>
      </c>
      <c r="H27" s="20">
        <f t="shared" si="8"/>
        <v>0.004921991806613235</v>
      </c>
      <c r="I27" s="20">
        <f t="shared" si="9"/>
        <v>-0.04187676488681258</v>
      </c>
      <c r="J27" s="20">
        <f t="shared" si="11"/>
        <v>0.029932199821926186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16525</v>
      </c>
      <c r="F28" s="19">
        <f>'[1]Никель'!C683</f>
        <v>16571</v>
      </c>
      <c r="G28" s="20">
        <f t="shared" si="10"/>
        <v>0.002783661119515779</v>
      </c>
      <c r="H28" s="20">
        <f t="shared" si="8"/>
        <v>-0.0020475760313158897</v>
      </c>
      <c r="I28" s="20">
        <f t="shared" si="9"/>
        <v>-0.043520923520923516</v>
      </c>
      <c r="J28" s="20">
        <f t="shared" si="11"/>
        <v>-0.1324114641548927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1954</v>
      </c>
      <c r="F29" s="19">
        <f>'[1]Алюминий'!C683</f>
        <v>1966</v>
      </c>
      <c r="G29" s="20">
        <f t="shared" si="10"/>
        <v>0.0061412487205732</v>
      </c>
      <c r="H29" s="20">
        <f t="shared" si="8"/>
        <v>-0.004556962025316413</v>
      </c>
      <c r="I29" s="20">
        <f t="shared" si="9"/>
        <v>-0.04886308659893568</v>
      </c>
      <c r="J29" s="20">
        <f t="shared" si="11"/>
        <v>-0.06736369462770964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87.24</v>
      </c>
      <c r="F30" s="19" t="str">
        <f>'[1]сырье'!M104</f>
        <v>86,85</v>
      </c>
      <c r="G30" s="20">
        <f t="shared" si="10"/>
        <v>-0.004470426409903694</v>
      </c>
      <c r="H30" s="20">
        <f t="shared" si="8"/>
        <v>0.016978922716627487</v>
      </c>
      <c r="I30" s="20">
        <f t="shared" si="9"/>
        <v>0.15615015974440882</v>
      </c>
      <c r="J30" s="20">
        <f t="shared" si="11"/>
        <v>-0.09944006636250524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18.19</v>
      </c>
      <c r="F31" s="19">
        <f>'[1]Сахар'!C683</f>
        <v>17.43</v>
      </c>
      <c r="G31" s="20">
        <f t="shared" si="10"/>
        <v>-0.041781198460692726</v>
      </c>
      <c r="H31" s="20">
        <f t="shared" si="8"/>
        <v>-0.05220228384991843</v>
      </c>
      <c r="I31" s="20">
        <f t="shared" si="9"/>
        <v>-0.07582184517497348</v>
      </c>
      <c r="J31" s="20">
        <f t="shared" si="11"/>
        <v>-0.25161013310433666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688.5</v>
      </c>
      <c r="F32" s="19">
        <f>'[1]сырье'!M101*1</f>
        <v>692.75</v>
      </c>
      <c r="G32" s="20">
        <f t="shared" si="10"/>
        <v>0.006172839506172867</v>
      </c>
      <c r="H32" s="20">
        <f t="shared" si="8"/>
        <v>-0.022230063514467213</v>
      </c>
      <c r="I32" s="20">
        <f t="shared" si="9"/>
        <v>0.005807622504537147</v>
      </c>
      <c r="J32" s="20">
        <f>IF(ISERROR(F32/B32-1),"н/д",F32/B32-1)</f>
        <v>0.0625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683.6</v>
      </c>
      <c r="F33" s="19">
        <f>'[1]Пшеница'!C683</f>
        <v>689.2</v>
      </c>
      <c r="G33" s="20">
        <f t="shared" si="10"/>
        <v>0.008191925102399189</v>
      </c>
      <c r="H33" s="20">
        <f t="shared" si="8"/>
        <v>-0.04330927262631867</v>
      </c>
      <c r="I33" s="20">
        <f t="shared" si="9"/>
        <v>-0.0815565031982941</v>
      </c>
      <c r="J33" s="20">
        <f>IF(ISERROR(F33/B33-1),"н/д",F33/B33-1)</f>
        <v>-0.012607449856733455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41339</v>
      </c>
      <c r="F35" s="33">
        <f>I1</f>
        <v>41340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794.6</v>
      </c>
      <c r="F37" s="19">
        <f>'[1]ост. ср-тв на кс'!AI5</f>
        <v>769.4</v>
      </c>
      <c r="G37" s="20">
        <f t="shared" si="12"/>
        <v>-0.031714069972313186</v>
      </c>
      <c r="H37" s="20">
        <f aca="true" t="shared" si="13" ref="H37:H42">IF(ISERROR(F37/D37-1),"н/д",F37/D37-1)</f>
        <v>-0.05803134182174341</v>
      </c>
      <c r="I37" s="20">
        <f aca="true" t="shared" si="14" ref="I37:I42">IF(ISERROR(F37/C37-1),"н/д",F37/C37-1)</f>
        <v>-0.4369557263080863</v>
      </c>
      <c r="J37" s="20">
        <f aca="true" t="shared" si="15" ref="J37:J42">IF(ISERROR(F37/B37-1),"н/д",F37/B37-1)</f>
        <v>-0.21601793356429588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590.2</v>
      </c>
      <c r="F38" s="19">
        <f>'[1]ост. ср-тв на кс'!AK5</f>
        <v>564.6</v>
      </c>
      <c r="G38" s="20">
        <f t="shared" si="12"/>
        <v>-0.04337512707556768</v>
      </c>
      <c r="H38" s="20">
        <f t="shared" si="13"/>
        <v>-0.06708526107072044</v>
      </c>
      <c r="I38" s="20">
        <f t="shared" si="14"/>
        <v>-0.42493379507027906</v>
      </c>
      <c r="J38" s="20">
        <f t="shared" si="15"/>
        <v>-0.23235893949694086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6.49</v>
      </c>
      <c r="F39" s="28">
        <f>'[1]mibid-mibor'!D8</f>
        <v>6.49</v>
      </c>
      <c r="G39" s="20">
        <f t="shared" si="12"/>
        <v>0</v>
      </c>
      <c r="H39" s="20">
        <f t="shared" si="13"/>
        <v>0</v>
      </c>
      <c r="I39" s="20">
        <f t="shared" si="14"/>
        <v>-0.0313432835820896</v>
      </c>
      <c r="J39" s="20">
        <f t="shared" si="15"/>
        <v>0.022047244094488327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7.39</v>
      </c>
      <c r="F40" s="28">
        <f>'[1]mibid-mibor'!F8</f>
        <v>7.39</v>
      </c>
      <c r="G40" s="20">
        <f t="shared" si="12"/>
        <v>0</v>
      </c>
      <c r="H40" s="20">
        <f t="shared" si="13"/>
        <v>-0.0040431266846361336</v>
      </c>
      <c r="I40" s="20">
        <f t="shared" si="14"/>
        <v>-0.018592297476759723</v>
      </c>
      <c r="J40" s="20">
        <f t="shared" si="15"/>
        <v>0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30.6963</v>
      </c>
      <c r="F41" s="28">
        <f>'[1]МакроDelay'!Q7</f>
        <v>30.6214</v>
      </c>
      <c r="G41" s="20">
        <f>IF(ISERROR(F41/E41-1),"н/д",F41/E41-1)</f>
        <v>-0.0024400334893781572</v>
      </c>
      <c r="H41" s="20">
        <f>IF(ISERROR(F41/D41-1),"н/д",F41/D41-1)</f>
        <v>0.003572318139510644</v>
      </c>
      <c r="I41" s="20">
        <f t="shared" si="14"/>
        <v>0.00818827433846847</v>
      </c>
      <c r="J41" s="20">
        <f t="shared" si="15"/>
        <v>-0.048911108057315245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40.0126</v>
      </c>
      <c r="F42" s="28">
        <f>'[1]МакроDelay'!Q9</f>
        <v>40.0007</v>
      </c>
      <c r="G42" s="20">
        <f t="shared" si="12"/>
        <v>-0.0002974063170100294</v>
      </c>
      <c r="H42" s="20">
        <f t="shared" si="13"/>
        <v>-0.0025360078199808678</v>
      </c>
      <c r="I42" s="20">
        <f t="shared" si="14"/>
        <v>-0.005665123817383599</v>
      </c>
      <c r="J42" s="20">
        <f t="shared" si="15"/>
        <v>-0.04008958301336374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41313</v>
      </c>
      <c r="E43" s="38">
        <f>'[1]ЗВР-cbr'!D4</f>
        <v>41320</v>
      </c>
      <c r="F43" s="38">
        <f>'[1]ЗВР-cbr'!D3</f>
        <v>41327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532,5</v>
      </c>
      <c r="E44" s="19" t="str">
        <f>'[1]ЗВР-cbr'!L4</f>
        <v>529,5</v>
      </c>
      <c r="F44" s="19" t="str">
        <f>'[1]ЗВР-cbr'!L3</f>
        <v>524</v>
      </c>
      <c r="G44" s="20">
        <f>IF(ISERROR(F44/E44-1),"н/д",F44/E44-1)</f>
        <v>-0.010387157695939564</v>
      </c>
      <c r="H44" s="20"/>
      <c r="I44" s="20">
        <f>IF(ISERROR(F44/C44-1),"н/д",F44/C44-1)</f>
        <v>0.052208835341365445</v>
      </c>
      <c r="J44" s="20">
        <f>IF(ISERROR(F44/B44-1),"н/д",F44/B44-1)</f>
        <v>0.19716700936714648</v>
      </c>
      <c r="K44" s="13"/>
    </row>
    <row r="45" spans="1:11" ht="18.75">
      <c r="A45" s="40"/>
      <c r="B45" s="38">
        <v>40909</v>
      </c>
      <c r="C45" s="38">
        <v>41275</v>
      </c>
      <c r="D45" s="38">
        <v>41306</v>
      </c>
      <c r="E45" s="38">
        <v>41330</v>
      </c>
      <c r="F45" s="38">
        <v>41337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1.5</v>
      </c>
      <c r="F46" s="42">
        <v>1.6</v>
      </c>
      <c r="G46" s="20">
        <f>IF(ISERROR(F46-E46),"н/д",F46-E46)/100</f>
        <v>0.0010000000000000009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101.9</v>
      </c>
      <c r="E49" s="19">
        <f>'[1]ПромПр-во'!B24</f>
        <v>101.4</v>
      </c>
      <c r="F49" s="19">
        <f>'[1]ПромПр-во'!B28</f>
        <v>99.2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2013-03-07T09:42:31Z</dcterms:created>
  <dcterms:modified xsi:type="dcterms:W3CDTF">2013-03-07T09:43:24Z</dcterms:modified>
  <cp:category/>
  <cp:version/>
  <cp:contentType/>
  <cp:contentStatus/>
</cp:coreProperties>
</file>