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<sst xmlns="http://schemas.openxmlformats.org/spreadsheetml/2006/main" count="95" uniqueCount="79">
  <si>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</si>
  <si>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</si>
  <si>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</si>
  <si>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</si>
  <si>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</si>
  <si>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</si>
  <si>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</si>
  <si>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</si>
  <si>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</si>
  <si>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</si>
  <si>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</si>
  <si>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</si>
  <si>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</si>
  <si>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</si>
  <si>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</si>
  <si>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</si>
  <si>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</si>
  <si>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</si>
  <si>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</si>
  <si>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</si>
  <si>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</si>
  <si>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</si>
  <si>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</si>
  <si>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</si>
  <si>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</si>
  <si>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</si>
  <si>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</si>
  <si>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</si>
  <si>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</si>
  <si>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</si>
  <si>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</si>
  <si>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</si>
  <si>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</si>
  <si>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</si>
  <si>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</si>
  <si>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</si>
  <si>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</si>
  <si>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</si>
  <si>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</si>
  <si>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</si>
  <si>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</si>
  <si>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</si>
  <si>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</si>
  <si>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</si>
  <si>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</si>
  <si>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</si>
  <si>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</si>
  <si>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</si>
  <si>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</si>
  <si>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</si>
  <si>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</si>
  <si>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</si>
  <si>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</si>
  <si>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</si>
  <si>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</si>
  <si>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</si>
  <si>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</si>
  <si>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</si>
  <si>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</si>
  <si>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</si>
  <si>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</si>
  <si>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</si>
  <si>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</si>
  <si>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</si>
  <si>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</si>
  <si>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</si>
  <si>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</si>
  <si>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</si>
  <si>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</si>
  <si>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</si>
  <si>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</si>
  <si>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</si>
  <si>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 квартал 2012</t>
  </si>
  <si>
    <t>III квартал 2012</t>
  </si>
  <si>
    <t>IV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</si>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</sst>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7995,51</v>
          </cell>
          <cell r="S96">
            <v>7994.71</v>
          </cell>
        </row>
        <row r="104">
          <cell r="K104" t="str">
            <v>4824,18</v>
          </cell>
          <cell r="S104">
            <v>4855.96</v>
          </cell>
        </row>
        <row r="108">
          <cell r="K108" t="str">
            <v>473,18</v>
          </cell>
          <cell r="S108">
            <v>475.34000000000003</v>
          </cell>
        </row>
        <row r="143">
          <cell r="K143" t="str">
            <v>2263,97</v>
          </cell>
          <cell r="S143">
            <v>2286.6099999999997</v>
          </cell>
        </row>
      </sheetData>
      <sheetData sheetId="2">
        <row r="35">
          <cell r="I35" t="str">
            <v>6467,65</v>
          </cell>
          <cell r="L35">
            <v>6510.62</v>
          </cell>
        </row>
        <row r="36">
          <cell r="I36" t="str">
            <v>7953,07</v>
          </cell>
          <cell r="L36">
            <v>7966.12</v>
          </cell>
        </row>
        <row r="170">
          <cell r="I170" t="str">
            <v>3826,91</v>
          </cell>
          <cell r="L170">
            <v>3838.7999999999997</v>
          </cell>
        </row>
      </sheetData>
      <sheetData sheetId="3">
        <row r="3">
          <cell r="D3">
            <v>41334</v>
          </cell>
          <cell r="L3" t="str">
            <v>523,4</v>
          </cell>
        </row>
        <row r="4">
          <cell r="D4">
            <v>41327</v>
          </cell>
          <cell r="L4" t="str">
            <v>524</v>
          </cell>
        </row>
        <row r="5">
          <cell r="D5">
            <v>41320</v>
          </cell>
          <cell r="L5" t="str">
            <v>529,5</v>
          </cell>
        </row>
      </sheetData>
      <sheetData sheetId="4">
        <row r="8">
          <cell r="C8">
            <v>6.52</v>
          </cell>
          <cell r="D8">
            <v>6.52</v>
          </cell>
          <cell r="E8">
            <v>7.43</v>
          </cell>
          <cell r="F8">
            <v>7.43</v>
          </cell>
        </row>
      </sheetData>
      <sheetData sheetId="5">
        <row r="7">
          <cell r="L7">
            <v>30.7576</v>
          </cell>
          <cell r="Q7">
            <v>30.7499</v>
          </cell>
        </row>
        <row r="9">
          <cell r="L9">
            <v>40.0187</v>
          </cell>
          <cell r="Q9">
            <v>40.0364</v>
          </cell>
        </row>
      </sheetData>
      <sheetData sheetId="6">
        <row r="85">
          <cell r="M85" t="str">
            <v>92,86</v>
          </cell>
          <cell r="P85">
            <v>92.54</v>
          </cell>
        </row>
        <row r="101">
          <cell r="M101" t="str">
            <v>716,25</v>
          </cell>
          <cell r="P101">
            <v>714.25</v>
          </cell>
        </row>
        <row r="104">
          <cell r="M104" t="str">
            <v>87,39</v>
          </cell>
          <cell r="P104">
            <v>87.34</v>
          </cell>
        </row>
      </sheetData>
      <sheetData sheetId="7">
        <row r="22">
          <cell r="P22">
            <v>41286</v>
          </cell>
          <cell r="Q22">
            <v>26745</v>
          </cell>
        </row>
        <row r="23">
          <cell r="P23">
            <v>41255</v>
          </cell>
          <cell r="Q23">
            <v>27405.4</v>
          </cell>
        </row>
        <row r="24">
          <cell r="P24">
            <v>41224</v>
          </cell>
          <cell r="Q24">
            <v>25080.6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3">
          <cell r="B23">
            <v>101.9</v>
          </cell>
        </row>
        <row r="24">
          <cell r="B24">
            <v>101.4</v>
          </cell>
        </row>
        <row r="28">
          <cell r="B28">
            <v>99.2</v>
          </cell>
        </row>
      </sheetData>
      <sheetData sheetId="10">
        <row r="5">
          <cell r="AI5">
            <v>821</v>
          </cell>
          <cell r="AJ5">
            <v>874.8</v>
          </cell>
          <cell r="AK5">
            <v>619.3</v>
          </cell>
          <cell r="AL5">
            <v>678.9</v>
          </cell>
        </row>
      </sheetData>
      <sheetData sheetId="12">
        <row r="683">
          <cell r="C683">
            <v>109.1727</v>
          </cell>
        </row>
        <row r="688">
          <cell r="C688">
            <v>109.23</v>
          </cell>
        </row>
      </sheetData>
      <sheetData sheetId="13">
        <row r="683">
          <cell r="C683">
            <v>1589.27</v>
          </cell>
        </row>
        <row r="688">
          <cell r="C688">
            <v>1591.7</v>
          </cell>
        </row>
      </sheetData>
      <sheetData sheetId="14">
        <row r="683">
          <cell r="C683">
            <v>7817.7</v>
          </cell>
        </row>
        <row r="688">
          <cell r="C688">
            <v>7836.37</v>
          </cell>
        </row>
      </sheetData>
      <sheetData sheetId="15">
        <row r="683">
          <cell r="C683">
            <v>17044</v>
          </cell>
        </row>
        <row r="688">
          <cell r="C688">
            <v>17030</v>
          </cell>
        </row>
      </sheetData>
      <sheetData sheetId="16">
        <row r="683">
          <cell r="C683">
            <v>1983.13</v>
          </cell>
        </row>
        <row r="688">
          <cell r="C688">
            <v>1981.5</v>
          </cell>
        </row>
      </sheetData>
      <sheetData sheetId="17">
        <row r="683">
          <cell r="C683">
            <v>18</v>
          </cell>
        </row>
        <row r="688">
          <cell r="C688">
            <v>18.82</v>
          </cell>
        </row>
      </sheetData>
      <sheetData sheetId="18">
        <row r="683">
          <cell r="C683">
            <v>703.9652</v>
          </cell>
        </row>
        <row r="688">
          <cell r="C688">
            <v>703.4</v>
          </cell>
        </row>
      </sheetData>
      <sheetData sheetId="19">
        <row r="683">
          <cell r="C683">
            <v>19412.4813</v>
          </cell>
        </row>
        <row r="688">
          <cell r="C688">
            <v>19564.92</v>
          </cell>
        </row>
      </sheetData>
      <sheetData sheetId="20">
        <row r="683">
          <cell r="C683">
            <v>58208.61</v>
          </cell>
        </row>
        <row r="688">
          <cell r="C688">
            <v>58544.79</v>
          </cell>
        </row>
      </sheetData>
      <sheetData sheetId="21">
        <row r="683">
          <cell r="C683">
            <v>12239.66</v>
          </cell>
        </row>
        <row r="688">
          <cell r="C688">
            <v>12314.81</v>
          </cell>
        </row>
      </sheetData>
      <sheetData sheetId="22">
        <row r="683">
          <cell r="C683">
            <v>1552.48</v>
          </cell>
        </row>
        <row r="688">
          <cell r="C688">
            <v>1556.22</v>
          </cell>
        </row>
      </sheetData>
      <sheetData sheetId="23">
        <row r="683">
          <cell r="C683">
            <v>3242.32</v>
          </cell>
        </row>
        <row r="688">
          <cell r="C688">
            <v>3252.87</v>
          </cell>
        </row>
      </sheetData>
      <sheetData sheetId="24">
        <row r="683">
          <cell r="C683">
            <v>14450.06</v>
          </cell>
        </row>
        <row r="688">
          <cell r="C688">
            <v>14447.29</v>
          </cell>
        </row>
      </sheetData>
      <sheetData sheetId="25">
        <row r="683">
          <cell r="C683">
            <v>1503.38</v>
          </cell>
        </row>
        <row r="688">
          <cell r="C688">
            <v>1501.76</v>
          </cell>
        </row>
      </sheetData>
      <sheetData sheetId="26">
        <row r="683">
          <cell r="C683">
            <v>1541.18</v>
          </cell>
        </row>
        <row r="688">
          <cell r="C688">
            <v>1542.55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41346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41334</v>
      </c>
      <c r="E4" s="14">
        <f>IF(J4=2,F4-3,F4-1)</f>
        <v>41345</v>
      </c>
      <c r="F4" s="14">
        <f>I1</f>
        <v>41346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1509.8</v>
      </c>
      <c r="E6" s="19">
        <f>'[1]РТС'!C688</f>
        <v>1542.55</v>
      </c>
      <c r="F6" s="19">
        <f>'[1]РТС'!C683</f>
        <v>1541.18</v>
      </c>
      <c r="G6" s="20">
        <f>IF(ISERROR(F6/E6-1),"н/д",F6/E6-1)</f>
        <v>-0.0008881397685649439</v>
      </c>
      <c r="H6" s="20">
        <f>IF(ISERROR(F6/D6-1),"н/д",F6/D6-1)</f>
        <v>0.02078420982911644</v>
      </c>
      <c r="I6" s="20">
        <f>IF(ISERROR(F6/C6-1),"н/д",F6/C6-1)</f>
        <v>-0.022155954571410397</v>
      </c>
      <c r="J6" s="20">
        <f>IF(ISERROR(F6/B6-1),"н/д",F6/B6-1)</f>
        <v>0.0776026887752983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1473.54</v>
      </c>
      <c r="E7" s="19">
        <f>'[1]ММВБ'!C688</f>
        <v>1501.76</v>
      </c>
      <c r="F7" s="19">
        <f>'[1]ММВБ'!C683</f>
        <v>1503.38</v>
      </c>
      <c r="G7" s="20">
        <f>IF(ISERROR(F7/E7-1),"н/д",F7/E7-1)</f>
        <v>0.0010787342851055204</v>
      </c>
      <c r="H7" s="20">
        <f>IF(ISERROR(F7/D7-1),"н/д",F7/D7-1)</f>
        <v>0.020250553089838252</v>
      </c>
      <c r="I7" s="20">
        <f>IF(ISERROR(F7/C7-1),"н/д",F7/C7-1)</f>
        <v>-0.007552052389062647</v>
      </c>
      <c r="J7" s="20">
        <f>IF(ISERROR(F7/B7-1),"н/д",F7/B7-1)</f>
        <v>0.0379897640501754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14054.49</v>
      </c>
      <c r="E9" s="19">
        <f>'[1]DJIA (США)'!C688</f>
        <v>14447.29</v>
      </c>
      <c r="F9" s="19">
        <f>'[1]DJIA (США)'!C683</f>
        <v>14450.06</v>
      </c>
      <c r="G9" s="20">
        <f aca="true" t="shared" si="0" ref="G9:G15">IF(ISERROR(F9/E9-1),"н/д",F9/E9-1)</f>
        <v>0.00019173145967155136</v>
      </c>
      <c r="H9" s="20">
        <f>IF(ISERROR(F9/D9-1),"н/д",F9/D9-1)</f>
        <v>0.02814545387274814</v>
      </c>
      <c r="I9" s="20">
        <f>IF(ISERROR(F9/C9-1),"н/д",F9/C9-1)</f>
        <v>0.07962843004746589</v>
      </c>
      <c r="J9" s="20">
        <f aca="true" t="shared" si="1" ref="J9:J15">IF(ISERROR(F9/B9-1),"н/д",F9/B9-1)</f>
        <v>0.1691047431187256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3160.19</v>
      </c>
      <c r="E10" s="19">
        <f>'[1]NASDAQ Composite (США)'!C688</f>
        <v>3252.87</v>
      </c>
      <c r="F10" s="19">
        <f>'[1]NASDAQ Composite (США)'!C683</f>
        <v>3242.32</v>
      </c>
      <c r="G10" s="20">
        <f t="shared" si="0"/>
        <v>-0.0032432897718014386</v>
      </c>
      <c r="H10" s="20">
        <f aca="true" t="shared" si="2" ref="H10:H15">IF(ISERROR(F10/D10-1),"н/д",F10/D10-1)</f>
        <v>0.025988943702752065</v>
      </c>
      <c r="I10" s="20">
        <f aca="true" t="shared" si="3" ref="I10:I15">IF(ISERROR(F10/C10-1),"н/д",F10/C10-1)</f>
        <v>0.046311325960610716</v>
      </c>
      <c r="J10" s="20">
        <f t="shared" si="1"/>
        <v>0.21244180649789302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1514.68</v>
      </c>
      <c r="E11" s="19">
        <f>'[1]S&amp;P500 (США)'!C688</f>
        <v>1556.22</v>
      </c>
      <c r="F11" s="19">
        <f>'[1]S&amp;P500 (США)'!C683</f>
        <v>1552.48</v>
      </c>
      <c r="G11" s="20">
        <f t="shared" si="0"/>
        <v>-0.0024032591792934044</v>
      </c>
      <c r="H11" s="20">
        <f>IF(ISERROR(F11/D11-1),"н/д",F11/D11-1)</f>
        <v>0.02495576623445217</v>
      </c>
      <c r="I11" s="20">
        <f t="shared" si="3"/>
        <v>0.06196772670994388</v>
      </c>
      <c r="J11" s="20">
        <f t="shared" si="1"/>
        <v>0.2149516708050283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3700.01</v>
      </c>
      <c r="E12" s="19">
        <f>'[1]евр-индексы'!L170</f>
        <v>3838.7999999999997</v>
      </c>
      <c r="F12" s="19">
        <f>'[1]евр-индексы'!I170*1</f>
        <v>3826.91</v>
      </c>
      <c r="G12" s="20">
        <f t="shared" si="0"/>
        <v>-0.0030973220798166112</v>
      </c>
      <c r="H12" s="20">
        <f t="shared" si="2"/>
        <v>0.03429720460214969</v>
      </c>
      <c r="I12" s="20">
        <f t="shared" si="3"/>
        <v>0.03273972565772265</v>
      </c>
      <c r="J12" s="20">
        <f t="shared" si="1"/>
        <v>0.21978669964556174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7708.16</v>
      </c>
      <c r="E13" s="19">
        <f>'[1]евр-индексы'!L36</f>
        <v>7966.12</v>
      </c>
      <c r="F13" s="19">
        <f>'[1]евр-индексы'!I36*1</f>
        <v>7953.07</v>
      </c>
      <c r="G13" s="20">
        <f t="shared" si="0"/>
        <v>-0.0016381877250154497</v>
      </c>
      <c r="H13" s="20">
        <f t="shared" si="2"/>
        <v>0.031772822567253334</v>
      </c>
      <c r="I13" s="20">
        <f t="shared" si="3"/>
        <v>0.033425894283007684</v>
      </c>
      <c r="J13" s="20">
        <f t="shared" si="1"/>
        <v>0.31283839997887086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6378.6</v>
      </c>
      <c r="E14" s="19">
        <f>'[1]евр-индексы'!L35</f>
        <v>6510.62</v>
      </c>
      <c r="F14" s="19">
        <f>'[1]евр-индексы'!I35*1</f>
        <v>6467.65</v>
      </c>
      <c r="G14" s="20">
        <f t="shared" si="0"/>
        <v>-0.006599985869241376</v>
      </c>
      <c r="H14" s="20">
        <f t="shared" si="2"/>
        <v>0.013960743736870063</v>
      </c>
      <c r="I14" s="20">
        <f t="shared" si="3"/>
        <v>0.06846262243463408</v>
      </c>
      <c r="J14" s="20">
        <f t="shared" si="1"/>
        <v>0.14478165135016474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11606.38</v>
      </c>
      <c r="E15" s="19">
        <f>'[1]Япония'!C688</f>
        <v>12314.81</v>
      </c>
      <c r="F15" s="19">
        <f>'[1]Япония'!C683</f>
        <v>12239.66</v>
      </c>
      <c r="G15" s="20">
        <f t="shared" si="0"/>
        <v>-0.006102408400941561</v>
      </c>
      <c r="H15" s="20">
        <f t="shared" si="2"/>
        <v>0.0545630937467152</v>
      </c>
      <c r="I15" s="20">
        <f t="shared" si="3"/>
        <v>0.16478779146674083</v>
      </c>
      <c r="J15" s="20">
        <f t="shared" si="1"/>
        <v>0.45877361990724586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7964.63</v>
      </c>
      <c r="E17" s="19">
        <f>'[1]азия-индексы'!S96*1</f>
        <v>7994.71</v>
      </c>
      <c r="F17" s="19">
        <f>'[1]азия-индексы'!K96*1</f>
        <v>7995.51</v>
      </c>
      <c r="G17" s="20">
        <f aca="true" t="shared" si="4" ref="G17:G22">IF(ISERROR(F17/E17-1),"н/д",F17/E17-1)</f>
        <v>0.00010006616875402052</v>
      </c>
      <c r="H17" s="20">
        <f aca="true" t="shared" si="5" ref="H17:H22">IF(ISERROR(F17/D17-1),"н/д",F17/D17-1)</f>
        <v>0.0038771418132417246</v>
      </c>
      <c r="I17" s="20">
        <f aca="true" t="shared" si="6" ref="I17:I22">IF(ISERROR(F17/C17-1),"н/д",F17/C17-1)</f>
        <v>0.035465171996694966</v>
      </c>
      <c r="J17" s="20">
        <f aca="true" t="shared" si="7" ref="J17:J22">IF(ISERROR(F17/B17-1),"н/д",F17/B17-1)</f>
        <v>0.12723317505611131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477.15000000000003</v>
      </c>
      <c r="E18" s="19">
        <f>'[1]азия-индексы'!S108</f>
        <v>475.34000000000003</v>
      </c>
      <c r="F18" s="19">
        <f>'[1]азия-индексы'!K108*1</f>
        <v>473.18</v>
      </c>
      <c r="G18" s="20">
        <f t="shared" si="4"/>
        <v>-0.004544115790802383</v>
      </c>
      <c r="H18" s="20">
        <f t="shared" si="5"/>
        <v>-0.008320234727025144</v>
      </c>
      <c r="I18" s="20">
        <f>IF(ISERROR(F18/C18-1),"н/д",F18/C18-1)</f>
        <v>0.058189462384828694</v>
      </c>
      <c r="J18" s="20">
        <f t="shared" si="7"/>
        <v>0.3944948720971355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18918.52</v>
      </c>
      <c r="E19" s="19">
        <f>'[1]Индия'!C688</f>
        <v>19564.92</v>
      </c>
      <c r="F19" s="19">
        <f>'[1]Индия'!C683</f>
        <v>19412.4813</v>
      </c>
      <c r="G19" s="20">
        <f t="shared" si="4"/>
        <v>-0.007791429763065683</v>
      </c>
      <c r="H19" s="20">
        <f t="shared" si="5"/>
        <v>0.02610993354659863</v>
      </c>
      <c r="I19" s="20">
        <f t="shared" si="6"/>
        <v>-0.0167171516098249</v>
      </c>
      <c r="J19" s="20">
        <f t="shared" si="7"/>
        <v>0.2274944671799437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4806.669999999999</v>
      </c>
      <c r="E20" s="19">
        <f>'[1]азия-индексы'!S104</f>
        <v>4855.96</v>
      </c>
      <c r="F20" s="19">
        <f>'[1]азия-индексы'!K104*1</f>
        <v>4824.18</v>
      </c>
      <c r="G20" s="20">
        <f t="shared" si="4"/>
        <v>-0.006544534963220383</v>
      </c>
      <c r="H20" s="20">
        <f t="shared" si="5"/>
        <v>0.0036428546166058506</v>
      </c>
      <c r="I20" s="20">
        <f t="shared" si="6"/>
        <v>0.09688069139103561</v>
      </c>
      <c r="J20" s="20">
        <f>IF(ISERROR(F20/B20-1),"н/д",F20/B20-1)</f>
        <v>0.24044565924501238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2469.53</v>
      </c>
      <c r="E21" s="19">
        <f>'[1]азия-индексы'!S143</f>
        <v>2286.6099999999997</v>
      </c>
      <c r="F21" s="19">
        <f>'[1]азия-индексы'!K143*1</f>
        <v>2263.97</v>
      </c>
      <c r="G21" s="20">
        <f t="shared" si="4"/>
        <v>-0.00990111999860055</v>
      </c>
      <c r="H21" s="20">
        <f t="shared" si="5"/>
        <v>-0.08323851097172352</v>
      </c>
      <c r="I21" s="20">
        <f t="shared" si="6"/>
        <v>-0.0053161809610426936</v>
      </c>
      <c r="J21" s="20">
        <f t="shared" si="7"/>
        <v>0.029016467208755614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57424.29</v>
      </c>
      <c r="E22" s="19">
        <f>'[1]Бразилия'!C688</f>
        <v>58544.79</v>
      </c>
      <c r="F22" s="19">
        <f>'[1]Бразилия'!C683</f>
        <v>58208.61</v>
      </c>
      <c r="G22" s="20">
        <f t="shared" si="4"/>
        <v>-0.005742270149060258</v>
      </c>
      <c r="H22" s="20">
        <f t="shared" si="5"/>
        <v>0.01365833169204178</v>
      </c>
      <c r="I22" s="20">
        <f t="shared" si="6"/>
        <v>-0.06012881112255364</v>
      </c>
      <c r="J22" s="20">
        <f t="shared" si="7"/>
        <v>-0.006685282021256844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109.41</v>
      </c>
      <c r="E24" s="19">
        <f>'[1]нефть Brent'!C688</f>
        <v>109.23</v>
      </c>
      <c r="F24" s="29">
        <f>'[1]нефть Brent'!C683</f>
        <v>109.1727</v>
      </c>
      <c r="G24" s="20">
        <f>IF(ISERROR(F24/E24-1),"н/д",F24/E24-1)</f>
        <v>-0.0005245811590222083</v>
      </c>
      <c r="H24" s="20">
        <f aca="true" t="shared" si="8" ref="H24:H33">IF(ISERROR(F24/D24-1),"н/д",F24/D24-1)</f>
        <v>-0.0021689059500958896</v>
      </c>
      <c r="I24" s="20">
        <f aca="true" t="shared" si="9" ref="I24:I33">IF(ISERROR(F24/C24-1),"н/д",F24/C24-1)</f>
        <v>-0.016639344262294964</v>
      </c>
      <c r="J24" s="20">
        <f>IF(ISERROR(F24/B24-1),"н/д",F24/B24-1)</f>
        <v>-0.02914450867052021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90.67</v>
      </c>
      <c r="E25" s="19">
        <f>'[1]сырье'!P85</f>
        <v>92.54</v>
      </c>
      <c r="F25" s="29">
        <f>'[1]сырье'!M85*1</f>
        <v>92.86</v>
      </c>
      <c r="G25" s="20">
        <f aca="true" t="shared" si="10" ref="G25:G33">IF(ISERROR(F25/E25-1),"н/д",F25/E25-1)</f>
        <v>0.0034579641236220926</v>
      </c>
      <c r="H25" s="20">
        <f t="shared" si="8"/>
        <v>0.024153523767508567</v>
      </c>
      <c r="I25" s="20">
        <f t="shared" si="9"/>
        <v>-0.003220266208673217</v>
      </c>
      <c r="J25" s="20">
        <f aca="true" t="shared" si="11" ref="J25:J31">IF(ISERROR(F25/B25-1),"н/д",F25/B25-1)</f>
        <v>-0.08340736353765654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1572.3</v>
      </c>
      <c r="E26" s="19">
        <f>'[1]Золото'!C688</f>
        <v>1591.7</v>
      </c>
      <c r="F26" s="19">
        <f>'[1]Золото'!C683</f>
        <v>1589.27</v>
      </c>
      <c r="G26" s="20">
        <f t="shared" si="10"/>
        <v>-0.0015266695985425294</v>
      </c>
      <c r="H26" s="20">
        <f t="shared" si="8"/>
        <v>0.010793105641417</v>
      </c>
      <c r="I26" s="20">
        <f t="shared" si="9"/>
        <v>-0.04387558657201307</v>
      </c>
      <c r="J26" s="20">
        <f t="shared" si="11"/>
        <v>-0.011710904410492273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7718.42</v>
      </c>
      <c r="E27" s="19">
        <f>'[1]Медь'!C688</f>
        <v>7836.37</v>
      </c>
      <c r="F27" s="19">
        <f>'[1]Медь'!C683</f>
        <v>7817.7</v>
      </c>
      <c r="G27" s="20">
        <f t="shared" si="10"/>
        <v>-0.0023824806638788054</v>
      </c>
      <c r="H27" s="20">
        <f t="shared" si="8"/>
        <v>0.012862736155845322</v>
      </c>
      <c r="I27" s="20">
        <f t="shared" si="9"/>
        <v>-0.034305817363398106</v>
      </c>
      <c r="J27" s="20">
        <f t="shared" si="11"/>
        <v>0.03807057112090173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16605</v>
      </c>
      <c r="E28" s="19">
        <f>'[1]Никель'!C688</f>
        <v>17030</v>
      </c>
      <c r="F28" s="19">
        <f>'[1]Никель'!C683</f>
        <v>17044</v>
      </c>
      <c r="G28" s="20">
        <f t="shared" si="10"/>
        <v>0.0008220786846742101</v>
      </c>
      <c r="H28" s="20">
        <f t="shared" si="8"/>
        <v>0.026437819933754936</v>
      </c>
      <c r="I28" s="20">
        <f t="shared" si="9"/>
        <v>-0.016219336219336244</v>
      </c>
      <c r="J28" s="20">
        <f t="shared" si="11"/>
        <v>-0.10764715436944006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1975</v>
      </c>
      <c r="E29" s="19">
        <f>'[1]Алюминий'!C688</f>
        <v>1981.5</v>
      </c>
      <c r="F29" s="19">
        <f>'[1]Алюминий'!C683</f>
        <v>1983.13</v>
      </c>
      <c r="G29" s="20">
        <f t="shared" si="10"/>
        <v>0.0008226091344940567</v>
      </c>
      <c r="H29" s="20">
        <f t="shared" si="8"/>
        <v>0.004116455696202559</v>
      </c>
      <c r="I29" s="20">
        <f t="shared" si="9"/>
        <v>-0.04057571359458145</v>
      </c>
      <c r="J29" s="20">
        <f t="shared" si="11"/>
        <v>-0.059237519698397634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</v>
      </c>
      <c r="E30" s="19">
        <f>'[1]сырье'!P104</f>
        <v>87.34</v>
      </c>
      <c r="F30" s="19" t="str">
        <f>'[1]сырье'!M104</f>
        <v>87,39</v>
      </c>
      <c r="G30" s="20">
        <f t="shared" si="10"/>
        <v>0.000572475383558535</v>
      </c>
      <c r="H30" s="20">
        <f t="shared" si="8"/>
        <v>0.023302107728337074</v>
      </c>
      <c r="I30" s="20">
        <f t="shared" si="9"/>
        <v>0.1633386581469647</v>
      </c>
      <c r="J30" s="20">
        <f t="shared" si="11"/>
        <v>-0.09384072998755699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18.39</v>
      </c>
      <c r="E31" s="19">
        <f>'[1]Сахар'!C688</f>
        <v>18.82</v>
      </c>
      <c r="F31" s="19">
        <f>'[1]Сахар'!C683</f>
        <v>18</v>
      </c>
      <c r="G31" s="20">
        <f t="shared" si="10"/>
        <v>-0.043570669500531345</v>
      </c>
      <c r="H31" s="20">
        <f t="shared" si="8"/>
        <v>-0.021207177814029365</v>
      </c>
      <c r="I31" s="20">
        <f t="shared" si="9"/>
        <v>-0.04559915164369033</v>
      </c>
      <c r="J31" s="20">
        <f t="shared" si="11"/>
        <v>-0.22713610991841993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708.5</v>
      </c>
      <c r="E32" s="19">
        <f>'[1]сырье'!P101</f>
        <v>714.25</v>
      </c>
      <c r="F32" s="19">
        <f>'[1]сырье'!M101*1</f>
        <v>716.25</v>
      </c>
      <c r="G32" s="20">
        <f t="shared" si="10"/>
        <v>0.0028001400070003513</v>
      </c>
      <c r="H32" s="20">
        <f t="shared" si="8"/>
        <v>0.010938602681721976</v>
      </c>
      <c r="I32" s="20">
        <f t="shared" si="9"/>
        <v>0.03992740471869327</v>
      </c>
      <c r="J32" s="20">
        <f>IF(ISERROR(F32/B32-1),"н/д",F32/B32-1)</f>
        <v>0.09854294478527614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720.4</v>
      </c>
      <c r="E33" s="19">
        <f>'[1]Пшеница'!C688</f>
        <v>703.4</v>
      </c>
      <c r="F33" s="19">
        <f>'[1]Пшеница'!C683</f>
        <v>703.9652</v>
      </c>
      <c r="G33" s="20">
        <f t="shared" si="10"/>
        <v>0.000803525732158139</v>
      </c>
      <c r="H33" s="20">
        <f t="shared" si="8"/>
        <v>-0.022813436979455815</v>
      </c>
      <c r="I33" s="20">
        <f t="shared" si="9"/>
        <v>-0.06188006396588486</v>
      </c>
      <c r="J33" s="20">
        <f>IF(ISERROR(F33/B33-1),"н/д",F33/B33-1)</f>
        <v>0.00854613180515762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41334</v>
      </c>
      <c r="E35" s="14">
        <f>IF(J35=2,F35-3,F35-1)</f>
        <v>41345</v>
      </c>
      <c r="F35" s="33">
        <f>I1</f>
        <v>41346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816.8</v>
      </c>
      <c r="E37" s="19">
        <f>'[1]ост. ср-тв на кс'!AJ5</f>
        <v>874.8</v>
      </c>
      <c r="F37" s="19">
        <f>'[1]ост. ср-тв на кс'!AI5</f>
        <v>821</v>
      </c>
      <c r="G37" s="20">
        <f t="shared" si="12"/>
        <v>-0.06149977137631457</v>
      </c>
      <c r="H37" s="20">
        <f aca="true" t="shared" si="13" ref="H37:H42">IF(ISERROR(F37/D37-1),"н/д",F37/D37-1)</f>
        <v>0.005142017629774731</v>
      </c>
      <c r="I37" s="20">
        <f aca="true" t="shared" si="14" ref="I37:I42">IF(ISERROR(F37/C37-1),"н/д",F37/C37-1)</f>
        <v>-0.3991950237833882</v>
      </c>
      <c r="J37" s="20">
        <f aca="true" t="shared" si="15" ref="J37:J42">IF(ISERROR(F37/B37-1),"н/д",F37/B37-1)</f>
        <v>-0.16343998369675972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605.2</v>
      </c>
      <c r="E38" s="19">
        <f>'[1]ост. ср-тв на кс'!AL5</f>
        <v>678.9</v>
      </c>
      <c r="F38" s="19">
        <f>'[1]ост. ср-тв на кс'!AK5</f>
        <v>619.3</v>
      </c>
      <c r="G38" s="20">
        <f t="shared" si="12"/>
        <v>-0.08778907055531004</v>
      </c>
      <c r="H38" s="20">
        <f t="shared" si="13"/>
        <v>0.023298083278255</v>
      </c>
      <c r="I38" s="20">
        <f t="shared" si="14"/>
        <v>-0.36921980036667346</v>
      </c>
      <c r="J38" s="20">
        <f t="shared" si="15"/>
        <v>-0.15798776342624077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6.49</v>
      </c>
      <c r="E39" s="28">
        <f>'[1]mibid-mibor'!C8</f>
        <v>6.52</v>
      </c>
      <c r="F39" s="28">
        <f>'[1]mibid-mibor'!D8</f>
        <v>6.52</v>
      </c>
      <c r="G39" s="20">
        <f t="shared" si="12"/>
        <v>0</v>
      </c>
      <c r="H39" s="20">
        <f t="shared" si="13"/>
        <v>0.0046224961479197635</v>
      </c>
      <c r="I39" s="20">
        <f t="shared" si="14"/>
        <v>-0.0268656716417911</v>
      </c>
      <c r="J39" s="20">
        <f t="shared" si="15"/>
        <v>0.026771653543307128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7.42</v>
      </c>
      <c r="E40" s="28">
        <f>'[1]mibid-mibor'!E8</f>
        <v>7.43</v>
      </c>
      <c r="F40" s="28">
        <f>'[1]mibid-mibor'!F8</f>
        <v>7.43</v>
      </c>
      <c r="G40" s="20">
        <f t="shared" si="12"/>
        <v>0</v>
      </c>
      <c r="H40" s="20">
        <f t="shared" si="13"/>
        <v>0.0013477088948787852</v>
      </c>
      <c r="I40" s="20">
        <f t="shared" si="14"/>
        <v>-0.013280212483399834</v>
      </c>
      <c r="J40" s="20">
        <f t="shared" si="15"/>
        <v>0.005412719891745521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30.5124</v>
      </c>
      <c r="E41" s="28">
        <f>'[1]МакроDelay'!L7</f>
        <v>30.7576</v>
      </c>
      <c r="F41" s="28">
        <f>'[1]МакроDelay'!Q7</f>
        <v>30.7499</v>
      </c>
      <c r="G41" s="20">
        <f>IF(ISERROR(F41/E41-1),"н/д",F41/E41-1)</f>
        <v>-0.00025034463027018283</v>
      </c>
      <c r="H41" s="20">
        <f>IF(ISERROR(F41/D41-1),"н/д",F41/D41-1)</f>
        <v>0.007783720716823428</v>
      </c>
      <c r="I41" s="20">
        <f t="shared" si="14"/>
        <v>0.012419047368195768</v>
      </c>
      <c r="J41" s="20">
        <f t="shared" si="15"/>
        <v>-0.04491994754164208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40.1024</v>
      </c>
      <c r="E42" s="28">
        <f>'[1]МакроDelay'!L9</f>
        <v>40.0187</v>
      </c>
      <c r="F42" s="28">
        <f>'[1]МакроDelay'!Q9</f>
        <v>40.0364</v>
      </c>
      <c r="G42" s="20">
        <f t="shared" si="12"/>
        <v>0.0004422932279160019</v>
      </c>
      <c r="H42" s="20">
        <f t="shared" si="13"/>
        <v>-0.0016457867858283848</v>
      </c>
      <c r="I42" s="20">
        <f t="shared" si="14"/>
        <v>-0.004777695470386756</v>
      </c>
      <c r="J42" s="20">
        <f t="shared" si="15"/>
        <v>-0.03923287795854158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41320</v>
      </c>
      <c r="E43" s="38">
        <f>'[1]ЗВР-cbr'!D4</f>
        <v>41327</v>
      </c>
      <c r="F43" s="38">
        <f>'[1]ЗВР-cbr'!D3</f>
        <v>41334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529,5</v>
      </c>
      <c r="E44" s="19" t="str">
        <f>'[1]ЗВР-cbr'!L4</f>
        <v>524</v>
      </c>
      <c r="F44" s="19" t="str">
        <f>'[1]ЗВР-cbr'!L3</f>
        <v>523,4</v>
      </c>
      <c r="G44" s="20">
        <f>IF(ISERROR(F44/E44-1),"н/д",F44/E44-1)</f>
        <v>-0.0011450381679389832</v>
      </c>
      <c r="H44" s="20"/>
      <c r="I44" s="20">
        <f>IF(ISERROR(F44/C44-1),"н/д",F44/C44-1)</f>
        <v>0.051004016064257085</v>
      </c>
      <c r="J44" s="20">
        <f>IF(ISERROR(F44/B44-1),"н/д",F44/B44-1)</f>
        <v>0.19579620744802373</v>
      </c>
      <c r="K44" s="13"/>
    </row>
    <row r="45" spans="1:11" ht="18.75">
      <c r="A45" s="40"/>
      <c r="B45" s="38">
        <v>40909</v>
      </c>
      <c r="C45" s="38">
        <v>41275</v>
      </c>
      <c r="D45" s="38">
        <v>41306</v>
      </c>
      <c r="E45" s="38">
        <v>41330</v>
      </c>
      <c r="F45" s="38">
        <v>41337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1.6</v>
      </c>
      <c r="E46" s="42">
        <v>1.5</v>
      </c>
      <c r="F46" s="42">
        <v>1.6</v>
      </c>
      <c r="G46" s="20">
        <f>IF(ISERROR(F46-E46),"н/д",F46-E46)/100</f>
        <v>0.0010000000000000009</v>
      </c>
      <c r="H46" s="20">
        <f>IF(ISERROR(F46-D46),"н/д",F46-D46)/100</f>
        <v>0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41224</v>
      </c>
      <c r="E47" s="44">
        <f>'[1]M2'!P23</f>
        <v>41255</v>
      </c>
      <c r="F47" s="44">
        <f>'[1]M2'!P22</f>
        <v>41286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25080.6</v>
      </c>
      <c r="E48" s="19">
        <f>'[1]M2'!Q23</f>
        <v>27405.4</v>
      </c>
      <c r="F48" s="19">
        <f>'[1]M2'!Q22</f>
        <v>26745</v>
      </c>
      <c r="G48" s="20"/>
      <c r="H48" s="20">
        <f>IF(ISERROR(F48/D48-1),"н/д",F48/D48-1)</f>
        <v>0.06636204875481444</v>
      </c>
      <c r="I48" s="20">
        <f>IF(ISERROR(F48/C48-1),"н/д",F48/C48-1)</f>
        <v>0.09238617658711523</v>
      </c>
      <c r="J48" s="20">
        <f>IF(ISERROR(F48/B48-1),"н/д",F48/B48-1)</f>
        <v>0.3364548093884139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'[1]ПромПр-во'!B23</f>
        <v>101.9</v>
      </c>
      <c r="E49" s="19">
        <f>'[1]ПромПр-во'!B24</f>
        <v>101.4</v>
      </c>
      <c r="F49" s="19">
        <f>'[1]ПромПр-во'!B28</f>
        <v>99.2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41183</v>
      </c>
      <c r="E58" s="44">
        <v>41214</v>
      </c>
      <c r="F58" s="44">
        <v>41244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46.052</v>
      </c>
      <c r="E59" s="42">
        <v>45.447</v>
      </c>
      <c r="F59" s="42">
        <v>48.568</v>
      </c>
      <c r="G59" s="20">
        <f>IF(ISERROR(F59/E59-1),"н/д",F59/E59-1)</f>
        <v>0.06867339978436404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31.553</v>
      </c>
      <c r="E60" s="42">
        <v>30.091</v>
      </c>
      <c r="F60" s="42">
        <v>31.436</v>
      </c>
      <c r="G60" s="20">
        <f>IF(ISERROR(F60/E60-1),"н/д",F60/E60-1)</f>
        <v>0.04469775015785449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14.498999999999999</v>
      </c>
      <c r="E61" s="42">
        <f>E59-E60</f>
        <v>15.356000000000002</v>
      </c>
      <c r="F61" s="42">
        <f>F59-F60</f>
        <v>17.131999999999998</v>
      </c>
      <c r="G61" s="20">
        <f>IF(ISERROR(F61/E61-1),"н/д",F61/E61-1)</f>
        <v>0.11565511852044774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-51.3</v>
      </c>
      <c r="D63" s="19">
        <v>-3.2</v>
      </c>
      <c r="E63" s="19">
        <v>-5.2</v>
      </c>
      <c r="F63" s="19">
        <v>-8.4</v>
      </c>
      <c r="G63" s="20">
        <f>IF(ISERROR(F63/E63-1),"н/д",F63/E63-1)</f>
        <v>0.6153846153846154</v>
      </c>
      <c r="H63" s="20">
        <f>IF(ISERROR(C63/B63-1),"н/д",C63/B63-1)</f>
        <v>-0.40490000464015585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41214</v>
      </c>
      <c r="E64" s="44">
        <v>41244</v>
      </c>
      <c r="F64" s="44">
        <v>41275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13196.495</v>
      </c>
      <c r="E65" s="19">
        <v>13434.237</v>
      </c>
      <c r="F65" s="19">
        <v>14251.046</v>
      </c>
      <c r="G65" s="20">
        <f>IF(ISERROR(F65/E65-1),"н/д",F65/E65-1)</f>
        <v>0.0608005501168396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5.4</v>
      </c>
      <c r="E66" s="19">
        <v>5.3</v>
      </c>
      <c r="F66" s="19">
        <v>6</v>
      </c>
      <c r="G66" s="20">
        <f>IF(ISERROR(F66/E66-1),"н/д",F66/E66-1)</f>
        <v>0.13207547169811318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E74" s="50"/>
      <c r="F74" s="50"/>
      <c r="I74" s="10"/>
      <c r="J74" s="10"/>
    </row>
    <row r="75" spans="1:10" s="8" customFormat="1" ht="15.75">
      <c r="A75" s="55"/>
      <c r="B75" s="55"/>
      <c r="E75" s="50"/>
      <c r="F75" s="50"/>
      <c r="I75" s="10"/>
      <c r="J75" s="10"/>
    </row>
    <row r="76" spans="1:10" s="8" customFormat="1" ht="15.75">
      <c r="A76" s="55"/>
      <c r="B76" s="55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2013-03-13T09:15:36Z</dcterms:created>
  <dcterms:modified xsi:type="dcterms:W3CDTF">2013-03-13T09:17:27Z</dcterms:modified>
  <cp:category/>
  <cp:version/>
  <cp:contentType/>
  <cp:contentStatus/>
</cp:coreProperties>
</file>