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<sst xmlns="http://schemas.openxmlformats.org/spreadsheetml/2006/main" count="95" uniqueCount="79">
  <si>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</si>
  <si>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</si>
  <si>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</si>
  <si>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</si>
  <si>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</si>
  <si>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</si>
  <si>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</si>
  <si>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</si>
  <si>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</si>
  <si>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</si>
  <si>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</si>
  <si>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</si>
  <si>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</si>
  <si>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</si>
  <si>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</si>
  <si>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</si>
  <si>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</si>
  <si>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</si>
  <si>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</si>
  <si>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</si>
  <si>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</si>
  <si>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</si>
  <si>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</si>
  <si>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</si>
  <si>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</si>
  <si>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</si>
  <si>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</si>
  <si>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</si>
  <si>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</si>
  <si>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</si>
  <si>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</si>
  <si>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</si>
  <si>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</si>
  <si>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</si>
  <si>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</si>
  <si>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</si>
  <si>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</si>
  <si>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</si>
  <si>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</si>
  <si>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</si>
  <si>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</si>
  <si>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</si>
  <si>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</si>
  <si>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</si>
  <si>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</si>
  <si>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</si>
  <si>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</si>
  <si>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</si>
  <si>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</si>
  <si>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</si>
  <si>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</si>
  <si>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</si>
  <si>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</si>
  <si>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</si>
  <si>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</si>
  <si>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</si>
  <si>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</si>
  <si>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</si>
  <si>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</si>
  <si>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</si>
  <si>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</si>
  <si>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</si>
  <si>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</si>
  <si>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</si>
  <si>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</si>
  <si>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</si>
  <si>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</si>
  <si>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</si>
  <si>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</si>
  <si>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</si>
  <si>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</si>
  <si>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</si>
  <si>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 квартал 2012</t>
  </si>
  <si>
    <t>III квартал 2012</t>
  </si>
  <si>
    <t>IV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</si>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</sst>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6">
          <cell r="K96" t="str">
            <v>7811,34</v>
          </cell>
          <cell r="S96">
            <v>7927.49</v>
          </cell>
        </row>
        <row r="104">
          <cell r="K104" t="str">
            <v>4798,09</v>
          </cell>
          <cell r="S104">
            <v>4821.91</v>
          </cell>
        </row>
        <row r="108">
          <cell r="K108" t="str">
            <v>479,13</v>
          </cell>
          <cell r="S108">
            <v>481.35</v>
          </cell>
        </row>
        <row r="143">
          <cell r="K143" t="str">
            <v>2240,02</v>
          </cell>
          <cell r="S143">
            <v>2278.41</v>
          </cell>
        </row>
      </sheetData>
      <sheetData sheetId="2">
        <row r="35">
          <cell r="I35" t="str">
            <v>6424,27</v>
          </cell>
          <cell r="L35">
            <v>6489.650000000001</v>
          </cell>
        </row>
        <row r="36">
          <cell r="I36" t="str">
            <v>7941,44</v>
          </cell>
          <cell r="L36">
            <v>8042.849999999999</v>
          </cell>
        </row>
        <row r="170">
          <cell r="I170" t="str">
            <v>3792,40</v>
          </cell>
          <cell r="L170">
            <v>3843.29</v>
          </cell>
        </row>
      </sheetData>
      <sheetData sheetId="3">
        <row r="3">
          <cell r="D3">
            <v>41341</v>
          </cell>
          <cell r="L3" t="str">
            <v>522,1</v>
          </cell>
        </row>
        <row r="4">
          <cell r="D4">
            <v>41334</v>
          </cell>
          <cell r="L4" t="str">
            <v>523,4</v>
          </cell>
        </row>
        <row r="5">
          <cell r="D5">
            <v>41327</v>
          </cell>
          <cell r="L5" t="str">
            <v>524</v>
          </cell>
        </row>
      </sheetData>
      <sheetData sheetId="4">
        <row r="8">
          <cell r="C8">
            <v>6.51</v>
          </cell>
          <cell r="D8">
            <v>6.51</v>
          </cell>
          <cell r="E8">
            <v>7.44</v>
          </cell>
          <cell r="F8">
            <v>7.44</v>
          </cell>
        </row>
      </sheetData>
      <sheetData sheetId="5">
        <row r="7">
          <cell r="L7">
            <v>30.7769</v>
          </cell>
          <cell r="Q7">
            <v>30.7196</v>
          </cell>
        </row>
        <row r="9">
          <cell r="L9">
            <v>39.8715</v>
          </cell>
          <cell r="Q9">
            <v>40.0123</v>
          </cell>
        </row>
      </sheetData>
      <sheetData sheetId="6">
        <row r="85">
          <cell r="M85" t="str">
            <v>92,40</v>
          </cell>
          <cell r="P85">
            <v>93.42</v>
          </cell>
        </row>
        <row r="101">
          <cell r="M101" t="str">
            <v>711,00</v>
          </cell>
          <cell r="P101">
            <v>717</v>
          </cell>
        </row>
        <row r="104">
          <cell r="M104" t="str">
            <v>90,90</v>
          </cell>
          <cell r="P104">
            <v>92.5</v>
          </cell>
        </row>
      </sheetData>
      <sheetData sheetId="7">
        <row r="22">
          <cell r="P22">
            <v>41286</v>
          </cell>
          <cell r="Q22">
            <v>26745</v>
          </cell>
        </row>
        <row r="23">
          <cell r="P23">
            <v>41255</v>
          </cell>
          <cell r="Q23">
            <v>27405.4</v>
          </cell>
        </row>
        <row r="24">
          <cell r="P24">
            <v>41224</v>
          </cell>
          <cell r="Q24">
            <v>25080.6</v>
          </cell>
        </row>
      </sheetData>
      <sheetData sheetId="8">
        <row r="5">
          <cell r="J5" t="str">
            <v>1451,5</v>
          </cell>
        </row>
        <row r="6">
          <cell r="J6" t="str">
            <v>951,4</v>
          </cell>
        </row>
        <row r="29">
          <cell r="J29" t="str">
            <v>2253</v>
          </cell>
        </row>
        <row r="30">
          <cell r="J30" t="str">
            <v>879,5</v>
          </cell>
        </row>
      </sheetData>
      <sheetData sheetId="9">
        <row r="23">
          <cell r="B23">
            <v>101.9</v>
          </cell>
        </row>
        <row r="24">
          <cell r="B24">
            <v>101.4</v>
          </cell>
        </row>
        <row r="28">
          <cell r="B28">
            <v>99.2</v>
          </cell>
        </row>
      </sheetData>
      <sheetData sheetId="10">
        <row r="5">
          <cell r="AI5">
            <v>805.6</v>
          </cell>
          <cell r="AJ5">
            <v>796.4</v>
          </cell>
          <cell r="AK5">
            <v>621.6</v>
          </cell>
          <cell r="AL5">
            <v>603.4</v>
          </cell>
        </row>
      </sheetData>
      <sheetData sheetId="12">
        <row r="683">
          <cell r="C683">
            <v>108.7495</v>
          </cell>
        </row>
        <row r="688">
          <cell r="C688">
            <v>109.82</v>
          </cell>
        </row>
      </sheetData>
      <sheetData sheetId="13">
        <row r="683">
          <cell r="C683">
            <v>1602.65</v>
          </cell>
        </row>
        <row r="688">
          <cell r="C688">
            <v>1592.6</v>
          </cell>
        </row>
      </sheetData>
      <sheetData sheetId="14">
        <row r="683">
          <cell r="C683">
            <v>7592.64</v>
          </cell>
        </row>
        <row r="688">
          <cell r="C688">
            <v>7761.41</v>
          </cell>
        </row>
      </sheetData>
      <sheetData sheetId="15">
        <row r="683">
          <cell r="C683">
            <v>16674</v>
          </cell>
        </row>
        <row r="688">
          <cell r="C688">
            <v>16900</v>
          </cell>
        </row>
      </sheetData>
      <sheetData sheetId="16">
        <row r="683">
          <cell r="C683">
            <v>1944.38</v>
          </cell>
        </row>
        <row r="688">
          <cell r="C688">
            <v>1964</v>
          </cell>
        </row>
      </sheetData>
      <sheetData sheetId="17">
        <row r="683">
          <cell r="C683">
            <v>18</v>
          </cell>
        </row>
        <row r="688">
          <cell r="C688">
            <v>18.84</v>
          </cell>
        </row>
      </sheetData>
      <sheetData sheetId="18">
        <row r="683">
          <cell r="C683">
            <v>715.3067</v>
          </cell>
        </row>
        <row r="688">
          <cell r="C688">
            <v>723</v>
          </cell>
        </row>
      </sheetData>
      <sheetData sheetId="19">
        <row r="683">
          <cell r="C683">
            <v>19302.7795</v>
          </cell>
        </row>
        <row r="688">
          <cell r="C688">
            <v>19427.56</v>
          </cell>
        </row>
      </sheetData>
      <sheetData sheetId="20">
        <row r="683">
          <cell r="C683">
            <v>56869.28</v>
          </cell>
        </row>
        <row r="688">
          <cell r="C688">
            <v>57281.02</v>
          </cell>
        </row>
      </sheetData>
      <sheetData sheetId="21">
        <row r="683">
          <cell r="C683">
            <v>12220.63</v>
          </cell>
        </row>
        <row r="688">
          <cell r="C688">
            <v>12560.95</v>
          </cell>
        </row>
      </sheetData>
      <sheetData sheetId="22">
        <row r="683">
          <cell r="C683">
            <v>1560.7</v>
          </cell>
        </row>
        <row r="688">
          <cell r="C688">
            <v>1563.23</v>
          </cell>
        </row>
      </sheetData>
      <sheetData sheetId="23">
        <row r="683">
          <cell r="C683">
            <v>3249.07</v>
          </cell>
        </row>
        <row r="688">
          <cell r="C688">
            <v>3258.93</v>
          </cell>
        </row>
      </sheetData>
      <sheetData sheetId="24">
        <row r="683">
          <cell r="C683">
            <v>14514.11</v>
          </cell>
        </row>
        <row r="688">
          <cell r="C688">
            <v>14539.14</v>
          </cell>
        </row>
      </sheetData>
      <sheetData sheetId="25">
        <row r="683">
          <cell r="C683">
            <v>1461.72</v>
          </cell>
        </row>
        <row r="688">
          <cell r="C688">
            <v>1495.11</v>
          </cell>
        </row>
      </sheetData>
      <sheetData sheetId="26">
        <row r="683">
          <cell r="C683">
            <v>1494.41</v>
          </cell>
        </row>
        <row r="688">
          <cell r="C688">
            <v>1537.66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5" sqref="G5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41351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41334</v>
      </c>
      <c r="E4" s="14">
        <f>IF(J4=2,F4-3,F4-1)</f>
        <v>41348</v>
      </c>
      <c r="F4" s="14">
        <f>I1</f>
        <v>41351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1509.8</v>
      </c>
      <c r="E6" s="19">
        <f>'[1]РТС'!C688</f>
        <v>1537.66</v>
      </c>
      <c r="F6" s="19">
        <f>'[1]РТС'!C683</f>
        <v>1494.41</v>
      </c>
      <c r="G6" s="20">
        <f>IF(ISERROR(F6/E6-1),"н/д",F6/E6-1)</f>
        <v>-0.028127154247362895</v>
      </c>
      <c r="H6" s="20">
        <f>IF(ISERROR(F6/D6-1),"н/д",F6/D6-1)</f>
        <v>-0.010193403099748255</v>
      </c>
      <c r="I6" s="20">
        <f>IF(ISERROR(F6/C6-1),"н/д",F6/C6-1)</f>
        <v>-0.05183046760992316</v>
      </c>
      <c r="J6" s="20">
        <f>IF(ISERROR(F6/B6-1),"н/д",F6/B6-1)</f>
        <v>0.044900812450650696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1473.54</v>
      </c>
      <c r="E7" s="19">
        <f>'[1]ММВБ'!C688</f>
        <v>1495.11</v>
      </c>
      <c r="F7" s="19">
        <f>'[1]ММВБ'!C683</f>
        <v>1461.72</v>
      </c>
      <c r="G7" s="20">
        <f>IF(ISERROR(F7/E7-1),"н/д",F7/E7-1)</f>
        <v>-0.022332804944117712</v>
      </c>
      <c r="H7" s="20">
        <f>IF(ISERROR(F7/D7-1),"н/д",F7/D7-1)</f>
        <v>-0.008021499246711916</v>
      </c>
      <c r="I7" s="20">
        <f>IF(ISERROR(F7/C7-1),"н/д",F7/C7-1)</f>
        <v>-0.035053669742939664</v>
      </c>
      <c r="J7" s="20">
        <f>IF(ISERROR(F7/B7-1),"н/д",F7/B7-1)</f>
        <v>0.0092261423641542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14054.49</v>
      </c>
      <c r="E9" s="19">
        <f>'[1]DJIA (США)'!C688</f>
        <v>14539.14</v>
      </c>
      <c r="F9" s="19">
        <f>'[1]DJIA (США)'!C683</f>
        <v>14514.11</v>
      </c>
      <c r="G9" s="20">
        <f aca="true" t="shared" si="0" ref="G9:G15">IF(ISERROR(F9/E9-1),"н/д",F9/E9-1)</f>
        <v>-0.001721559872179479</v>
      </c>
      <c r="H9" s="20">
        <f>IF(ISERROR(F9/D9-1),"н/д",F9/D9-1)</f>
        <v>0.032702716356125316</v>
      </c>
      <c r="I9" s="20">
        <f>IF(ISERROR(F9/C9-1),"н/д",F9/C9-1)</f>
        <v>0.0844138912112633</v>
      </c>
      <c r="J9" s="20">
        <f aca="true" t="shared" si="1" ref="J9:J15">IF(ISERROR(F9/B9-1),"н/д",F9/B9-1)</f>
        <v>0.17428680871546054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3160.19</v>
      </c>
      <c r="E10" s="19">
        <f>'[1]NASDAQ Composite (США)'!C688</f>
        <v>3258.93</v>
      </c>
      <c r="F10" s="19">
        <f>'[1]NASDAQ Composite (США)'!C683</f>
        <v>3249.07</v>
      </c>
      <c r="G10" s="20">
        <f t="shared" si="0"/>
        <v>-0.0030255329203142667</v>
      </c>
      <c r="H10" s="20">
        <f aca="true" t="shared" si="2" ref="H10:H15">IF(ISERROR(F10/D10-1),"н/д",F10/D10-1)</f>
        <v>0.02812489122489481</v>
      </c>
      <c r="I10" s="20">
        <f aca="true" t="shared" si="3" ref="I10:I15">IF(ISERROR(F10/C10-1),"н/д",F10/C10-1)</f>
        <v>0.04848958148450544</v>
      </c>
      <c r="J10" s="20">
        <f t="shared" si="1"/>
        <v>0.2149659195385123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1514.68</v>
      </c>
      <c r="E11" s="19">
        <f>'[1]S&amp;P500 (США)'!C688</f>
        <v>1563.23</v>
      </c>
      <c r="F11" s="19">
        <f>'[1]S&amp;P500 (США)'!C683</f>
        <v>1560.7</v>
      </c>
      <c r="G11" s="20">
        <f t="shared" si="0"/>
        <v>-0.0016184438630272302</v>
      </c>
      <c r="H11" s="20">
        <f>IF(ISERROR(F11/D11-1),"н/д",F11/D11-1)</f>
        <v>0.030382655082261678</v>
      </c>
      <c r="I11" s="20">
        <f t="shared" si="3"/>
        <v>0.06759058479092128</v>
      </c>
      <c r="J11" s="20">
        <f t="shared" si="1"/>
        <v>0.22138454126649476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3700.01</v>
      </c>
      <c r="E12" s="19">
        <f>'[1]евр-индексы'!L170</f>
        <v>3843.29</v>
      </c>
      <c r="F12" s="19">
        <f>'[1]евр-индексы'!I170*1</f>
        <v>3792.4</v>
      </c>
      <c r="G12" s="20">
        <f t="shared" si="0"/>
        <v>-0.01324125944178034</v>
      </c>
      <c r="H12" s="20">
        <f t="shared" si="2"/>
        <v>0.024970202783235695</v>
      </c>
      <c r="I12" s="20">
        <f t="shared" si="3"/>
        <v>0.023426768746677373</v>
      </c>
      <c r="J12" s="20">
        <f t="shared" si="1"/>
        <v>0.20878700563531116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7708.16</v>
      </c>
      <c r="E13" s="19">
        <f>'[1]евр-индексы'!L36</f>
        <v>8042.849999999999</v>
      </c>
      <c r="F13" s="19">
        <f>'[1]евр-индексы'!I36*1</f>
        <v>7941.44</v>
      </c>
      <c r="G13" s="20">
        <f t="shared" si="0"/>
        <v>-0.012608714572570623</v>
      </c>
      <c r="H13" s="20">
        <f t="shared" si="2"/>
        <v>0.030264031883095344</v>
      </c>
      <c r="I13" s="20">
        <f t="shared" si="3"/>
        <v>0.03191468626515914</v>
      </c>
      <c r="J13" s="20">
        <f t="shared" si="1"/>
        <v>0.3109185991231316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6378.6</v>
      </c>
      <c r="E14" s="19">
        <f>'[1]евр-индексы'!L35</f>
        <v>6489.650000000001</v>
      </c>
      <c r="F14" s="19">
        <f>'[1]евр-индексы'!I35*1</f>
        <v>6424.27</v>
      </c>
      <c r="G14" s="20">
        <f t="shared" si="0"/>
        <v>-0.010074503247478717</v>
      </c>
      <c r="H14" s="20">
        <f t="shared" si="2"/>
        <v>0.00715987834321008</v>
      </c>
      <c r="I14" s="20">
        <f t="shared" si="3"/>
        <v>0.06129620054086837</v>
      </c>
      <c r="J14" s="20">
        <f t="shared" si="1"/>
        <v>0.1371033403661801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11606.38</v>
      </c>
      <c r="E15" s="19">
        <f>'[1]Япония'!C688</f>
        <v>12560.95</v>
      </c>
      <c r="F15" s="19">
        <f>'[1]Япония'!C683</f>
        <v>12220.63</v>
      </c>
      <c r="G15" s="20">
        <f t="shared" si="0"/>
        <v>-0.027093492132362673</v>
      </c>
      <c r="H15" s="20">
        <f t="shared" si="2"/>
        <v>0.052923478293835036</v>
      </c>
      <c r="I15" s="20">
        <f t="shared" si="3"/>
        <v>0.162976800665394</v>
      </c>
      <c r="J15" s="20">
        <f t="shared" si="1"/>
        <v>0.4565055453049418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7964.63</v>
      </c>
      <c r="E17" s="19">
        <f>'[1]азия-индексы'!S96*1</f>
        <v>7927.49</v>
      </c>
      <c r="F17" s="19">
        <f>'[1]азия-индексы'!K96*1</f>
        <v>7811.34</v>
      </c>
      <c r="G17" s="20">
        <f aca="true" t="shared" si="4" ref="G17:G22">IF(ISERROR(F17/E17-1),"н/д",F17/E17-1)</f>
        <v>-0.014651547967893919</v>
      </c>
      <c r="H17" s="20">
        <f aca="true" t="shared" si="5" ref="H17:H22">IF(ISERROR(F17/D17-1),"н/д",F17/D17-1)</f>
        <v>-0.01924634289351801</v>
      </c>
      <c r="I17" s="20">
        <f aca="true" t="shared" si="6" ref="I17:I22">IF(ISERROR(F17/C17-1),"н/д",F17/C17-1)</f>
        <v>0.011614082982156715</v>
      </c>
      <c r="J17" s="20">
        <f aca="true" t="shared" si="7" ref="J17:J22">IF(ISERROR(F17/B17-1),"н/д",F17/B17-1)</f>
        <v>0.10126828553060463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477.15000000000003</v>
      </c>
      <c r="E18" s="19">
        <f>'[1]азия-индексы'!S108</f>
        <v>481.35</v>
      </c>
      <c r="F18" s="19">
        <f>'[1]азия-индексы'!K108*1</f>
        <v>479.13</v>
      </c>
      <c r="G18" s="20">
        <f t="shared" si="4"/>
        <v>-0.004612028669367496</v>
      </c>
      <c r="H18" s="20">
        <f t="shared" si="5"/>
        <v>0.0041496384784658336</v>
      </c>
      <c r="I18" s="20">
        <f>IF(ISERROR(F18/C18-1),"н/д",F18/C18-1)</f>
        <v>0.07149566150818498</v>
      </c>
      <c r="J18" s="20">
        <f t="shared" si="7"/>
        <v>0.41202994223741607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18918.52</v>
      </c>
      <c r="E19" s="19">
        <f>'[1]Индия'!C688</f>
        <v>19427.56</v>
      </c>
      <c r="F19" s="19">
        <f>'[1]Индия'!C683</f>
        <v>19302.7795</v>
      </c>
      <c r="G19" s="20">
        <f t="shared" si="4"/>
        <v>-0.006422860101834793</v>
      </c>
      <c r="H19" s="20">
        <f t="shared" si="5"/>
        <v>0.02031128756372058</v>
      </c>
      <c r="I19" s="20">
        <f t="shared" si="6"/>
        <v>-0.022273777612989654</v>
      </c>
      <c r="J19" s="20">
        <f t="shared" si="7"/>
        <v>0.22055777781712238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4806.669999999999</v>
      </c>
      <c r="E20" s="19">
        <f>'[1]азия-индексы'!S104</f>
        <v>4821.91</v>
      </c>
      <c r="F20" s="19">
        <f>'[1]азия-индексы'!K104*1</f>
        <v>4798.09</v>
      </c>
      <c r="G20" s="20">
        <f t="shared" si="4"/>
        <v>-0.004939951181170854</v>
      </c>
      <c r="H20" s="20">
        <f t="shared" si="5"/>
        <v>-0.0017850195665604085</v>
      </c>
      <c r="I20" s="20">
        <f t="shared" si="6"/>
        <v>0.09094857085689467</v>
      </c>
      <c r="J20" s="20">
        <f>IF(ISERROR(F20/B20-1),"н/д",F20/B20-1)</f>
        <v>0.2337371145286662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2469.53</v>
      </c>
      <c r="E21" s="19">
        <f>'[1]азия-индексы'!S143</f>
        <v>2278.41</v>
      </c>
      <c r="F21" s="19">
        <f>'[1]азия-индексы'!K143*1</f>
        <v>2240.02</v>
      </c>
      <c r="G21" s="20">
        <f t="shared" si="4"/>
        <v>-0.016849469586246446</v>
      </c>
      <c r="H21" s="20">
        <f t="shared" si="5"/>
        <v>-0.09293671265382486</v>
      </c>
      <c r="I21" s="20">
        <f t="shared" si="6"/>
        <v>-0.015838704433519313</v>
      </c>
      <c r="J21" s="20">
        <f t="shared" si="7"/>
        <v>0.018130746819505994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57424.29</v>
      </c>
      <c r="E22" s="19">
        <f>'[1]Бразилия'!C688</f>
        <v>57281.02</v>
      </c>
      <c r="F22" s="19">
        <f>'[1]Бразилия'!C683</f>
        <v>56869.28</v>
      </c>
      <c r="G22" s="20">
        <f t="shared" si="4"/>
        <v>-0.007188070324166684</v>
      </c>
      <c r="H22" s="20">
        <f t="shared" si="5"/>
        <v>-0.00966507378671988</v>
      </c>
      <c r="I22" s="20">
        <f t="shared" si="6"/>
        <v>-0.08175443797396331</v>
      </c>
      <c r="J22" s="20">
        <f t="shared" si="7"/>
        <v>-0.029540598463798196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109.41</v>
      </c>
      <c r="E24" s="19">
        <f>'[1]нефть Brent'!C688</f>
        <v>109.82</v>
      </c>
      <c r="F24" s="29">
        <f>'[1]нефть Brent'!C683</f>
        <v>108.7495</v>
      </c>
      <c r="G24" s="20">
        <f>IF(ISERROR(F24/E24-1),"н/д",F24/E24-1)</f>
        <v>-0.009747769076670854</v>
      </c>
      <c r="H24" s="20">
        <f aca="true" t="shared" si="8" ref="H24:H33">IF(ISERROR(F24/D24-1),"н/д",F24/D24-1)</f>
        <v>-0.006036925326752596</v>
      </c>
      <c r="I24" s="20">
        <f aca="true" t="shared" si="9" ref="I24:I33">IF(ISERROR(F24/C24-1),"н/д",F24/C24-1)</f>
        <v>-0.02045127004143399</v>
      </c>
      <c r="J24" s="20">
        <f>IF(ISERROR(F24/B24-1),"н/д",F24/B24-1)</f>
        <v>-0.032907959092930206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90.67</v>
      </c>
      <c r="E25" s="19">
        <f>'[1]сырье'!P85</f>
        <v>93.42</v>
      </c>
      <c r="F25" s="29">
        <f>'[1]сырье'!M85*1</f>
        <v>92.4</v>
      </c>
      <c r="G25" s="20">
        <f aca="true" t="shared" si="10" ref="G25:G33">IF(ISERROR(F25/E25-1),"н/д",F25/E25-1)</f>
        <v>-0.010918432883750717</v>
      </c>
      <c r="H25" s="20">
        <f t="shared" si="8"/>
        <v>0.019080180875703068</v>
      </c>
      <c r="I25" s="20">
        <f t="shared" si="9"/>
        <v>-0.008158007728638839</v>
      </c>
      <c r="J25" s="20">
        <f aca="true" t="shared" si="11" ref="J25:J31">IF(ISERROR(F25/B25-1),"н/д",F25/B25-1)</f>
        <v>-0.08794788273615617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1572.3</v>
      </c>
      <c r="E26" s="19">
        <f>'[1]Золото'!C688</f>
        <v>1592.6</v>
      </c>
      <c r="F26" s="19">
        <f>'[1]Золото'!C683</f>
        <v>1602.65</v>
      </c>
      <c r="G26" s="20">
        <f t="shared" si="10"/>
        <v>0.006310435765415123</v>
      </c>
      <c r="H26" s="20">
        <f t="shared" si="8"/>
        <v>0.019302932010430762</v>
      </c>
      <c r="I26" s="20">
        <f t="shared" si="9"/>
        <v>-0.03582601371676086</v>
      </c>
      <c r="J26" s="20">
        <f t="shared" si="11"/>
        <v>-0.0033905383940270317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7718.42</v>
      </c>
      <c r="E27" s="19">
        <f>'[1]Медь'!C688</f>
        <v>7761.41</v>
      </c>
      <c r="F27" s="19">
        <f>'[1]Медь'!C683</f>
        <v>7592.64</v>
      </c>
      <c r="G27" s="20">
        <f t="shared" si="10"/>
        <v>-0.02174476029484329</v>
      </c>
      <c r="H27" s="20">
        <f t="shared" si="8"/>
        <v>-0.01629608132234317</v>
      </c>
      <c r="I27" s="20">
        <f t="shared" si="9"/>
        <v>-0.06210672207248047</v>
      </c>
      <c r="J27" s="20">
        <f t="shared" si="11"/>
        <v>0.008186057422950865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16605</v>
      </c>
      <c r="E28" s="19">
        <f>'[1]Никель'!C688</f>
        <v>16900</v>
      </c>
      <c r="F28" s="19">
        <f>'[1]Никель'!C683</f>
        <v>16674</v>
      </c>
      <c r="G28" s="20">
        <f t="shared" si="10"/>
        <v>-0.013372781065088768</v>
      </c>
      <c r="H28" s="20">
        <f t="shared" si="8"/>
        <v>0.004155374887082175</v>
      </c>
      <c r="I28" s="20">
        <f t="shared" si="9"/>
        <v>-0.037575757575757596</v>
      </c>
      <c r="J28" s="20">
        <f t="shared" si="11"/>
        <v>-0.12701881318681318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1975</v>
      </c>
      <c r="E29" s="19">
        <f>'[1]Алюминий'!C688</f>
        <v>1964</v>
      </c>
      <c r="F29" s="19">
        <f>'[1]Алюминий'!C683</f>
        <v>1944.38</v>
      </c>
      <c r="G29" s="20">
        <f t="shared" si="10"/>
        <v>-0.009989816700610943</v>
      </c>
      <c r="H29" s="20">
        <f t="shared" si="8"/>
        <v>-0.015503797468354397</v>
      </c>
      <c r="I29" s="20">
        <f t="shared" si="9"/>
        <v>-0.059322689888727576</v>
      </c>
      <c r="J29" s="20">
        <f t="shared" si="11"/>
        <v>-0.07761984769085761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85.4</v>
      </c>
      <c r="E30" s="19">
        <f>'[1]сырье'!P104</f>
        <v>92.5</v>
      </c>
      <c r="F30" s="19" t="str">
        <f>'[1]сырье'!M104</f>
        <v>90,90</v>
      </c>
      <c r="G30" s="20">
        <f t="shared" si="10"/>
        <v>-0.01729729729729723</v>
      </c>
      <c r="H30" s="20">
        <f t="shared" si="8"/>
        <v>0.06440281030444961</v>
      </c>
      <c r="I30" s="20">
        <f t="shared" si="9"/>
        <v>0.21006389776357826</v>
      </c>
      <c r="J30" s="20">
        <f t="shared" si="11"/>
        <v>-0.057445043550393926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18.39</v>
      </c>
      <c r="E31" s="19">
        <f>'[1]Сахар'!C688</f>
        <v>18.84</v>
      </c>
      <c r="F31" s="19">
        <f>'[1]Сахар'!C683</f>
        <v>18</v>
      </c>
      <c r="G31" s="20">
        <f t="shared" si="10"/>
        <v>-0.04458598726114649</v>
      </c>
      <c r="H31" s="20">
        <f t="shared" si="8"/>
        <v>-0.021207177814029365</v>
      </c>
      <c r="I31" s="20">
        <f t="shared" si="9"/>
        <v>-0.04559915164369033</v>
      </c>
      <c r="J31" s="20">
        <f t="shared" si="11"/>
        <v>-0.22713610991841993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708.5</v>
      </c>
      <c r="E32" s="19">
        <f>'[1]сырье'!P101</f>
        <v>717</v>
      </c>
      <c r="F32" s="19">
        <f>'[1]сырье'!M101*1</f>
        <v>711</v>
      </c>
      <c r="G32" s="20">
        <f t="shared" si="10"/>
        <v>-0.008368200836820106</v>
      </c>
      <c r="H32" s="20">
        <f t="shared" si="8"/>
        <v>0.003528581510232831</v>
      </c>
      <c r="I32" s="20">
        <f t="shared" si="9"/>
        <v>0.03230490018148813</v>
      </c>
      <c r="J32" s="20">
        <f>IF(ISERROR(F32/B32-1),"н/д",F32/B32-1)</f>
        <v>0.0904907975460123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720.4</v>
      </c>
      <c r="E33" s="19">
        <f>'[1]Пшеница'!C688</f>
        <v>723</v>
      </c>
      <c r="F33" s="19">
        <f>'[1]Пшеница'!C683</f>
        <v>715.3067</v>
      </c>
      <c r="G33" s="20">
        <f t="shared" si="10"/>
        <v>-0.010640802213001455</v>
      </c>
      <c r="H33" s="20">
        <f t="shared" si="8"/>
        <v>-0.007070099944475272</v>
      </c>
      <c r="I33" s="20">
        <f t="shared" si="9"/>
        <v>-0.04676612473347552</v>
      </c>
      <c r="J33" s="20">
        <f>IF(ISERROR(F33/B33-1),"н/д",F33/B33-1)</f>
        <v>0.02479469914040111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41334</v>
      </c>
      <c r="E35" s="14">
        <f>IF(J35=2,F35-3,F35-1)</f>
        <v>41348</v>
      </c>
      <c r="F35" s="33">
        <f>I1</f>
        <v>41351</v>
      </c>
      <c r="G35" s="34"/>
      <c r="H35" s="35"/>
      <c r="I35" s="34"/>
      <c r="J35" s="36">
        <f>WEEKDAY(F35)</f>
        <v>2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816.8</v>
      </c>
      <c r="E37" s="19">
        <f>'[1]ост. ср-тв на кс'!AJ5</f>
        <v>796.4</v>
      </c>
      <c r="F37" s="19">
        <f>'[1]ост. ср-тв на кс'!AI5</f>
        <v>805.6</v>
      </c>
      <c r="G37" s="20">
        <f t="shared" si="12"/>
        <v>0.011551983927674536</v>
      </c>
      <c r="H37" s="20">
        <f aca="true" t="shared" si="13" ref="H37:H42">IF(ISERROR(F37/D37-1),"н/д",F37/D37-1)</f>
        <v>-0.013712047012732542</v>
      </c>
      <c r="I37" s="20">
        <f aca="true" t="shared" si="14" ref="I37:I42">IF(ISERROR(F37/C37-1),"н/д",F37/C37-1)</f>
        <v>-0.41046469081595316</v>
      </c>
      <c r="J37" s="20">
        <f aca="true" t="shared" si="15" ref="J37:J42">IF(ISERROR(F37/B37-1),"н/д",F37/B37-1)</f>
        <v>-0.17913185245567553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605.2</v>
      </c>
      <c r="E38" s="19">
        <f>'[1]ост. ср-тв на кс'!AL5</f>
        <v>603.4</v>
      </c>
      <c r="F38" s="19">
        <f>'[1]ост. ср-тв на кс'!AK5</f>
        <v>621.6</v>
      </c>
      <c r="G38" s="20">
        <f t="shared" si="12"/>
        <v>0.030162412993039567</v>
      </c>
      <c r="H38" s="20">
        <f t="shared" si="13"/>
        <v>0.0270984798413747</v>
      </c>
      <c r="I38" s="20">
        <f t="shared" si="14"/>
        <v>-0.3668771643919332</v>
      </c>
      <c r="J38" s="20">
        <f t="shared" si="15"/>
        <v>-0.15486063902107405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6.49</v>
      </c>
      <c r="E39" s="28">
        <f>'[1]mibid-mibor'!C8</f>
        <v>6.51</v>
      </c>
      <c r="F39" s="28">
        <f>'[1]mibid-mibor'!D8</f>
        <v>6.51</v>
      </c>
      <c r="G39" s="20">
        <f t="shared" si="12"/>
        <v>0</v>
      </c>
      <c r="H39" s="20">
        <f t="shared" si="13"/>
        <v>0.0030816640986131016</v>
      </c>
      <c r="I39" s="20">
        <f t="shared" si="14"/>
        <v>-0.028358208955223896</v>
      </c>
      <c r="J39" s="20">
        <f t="shared" si="15"/>
        <v>0.025196850393700787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7.42</v>
      </c>
      <c r="E40" s="28">
        <f>'[1]mibid-mibor'!E8</f>
        <v>7.44</v>
      </c>
      <c r="F40" s="28">
        <f>'[1]mibid-mibor'!F8</f>
        <v>7.44</v>
      </c>
      <c r="G40" s="20">
        <f t="shared" si="12"/>
        <v>0</v>
      </c>
      <c r="H40" s="20">
        <f t="shared" si="13"/>
        <v>0.0026954177897575704</v>
      </c>
      <c r="I40" s="20">
        <f t="shared" si="14"/>
        <v>-0.01195219123505975</v>
      </c>
      <c r="J40" s="20">
        <f t="shared" si="15"/>
        <v>0.006765899864682012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30.5124</v>
      </c>
      <c r="E41" s="28">
        <f>'[1]МакроDelay'!L7</f>
        <v>30.7769</v>
      </c>
      <c r="F41" s="28">
        <f>'[1]МакроDelay'!Q7</f>
        <v>30.7196</v>
      </c>
      <c r="G41" s="20">
        <f>IF(ISERROR(F41/E41-1),"н/д",F41/E41-1)</f>
        <v>-0.0018617859498520906</v>
      </c>
      <c r="H41" s="20">
        <f>IF(ISERROR(F41/D41-1),"н/д",F41/D41-1)</f>
        <v>0.00679068182116116</v>
      </c>
      <c r="I41" s="20">
        <f t="shared" si="14"/>
        <v>0.011421440965077245</v>
      </c>
      <c r="J41" s="20">
        <f t="shared" si="15"/>
        <v>-0.045861053873353375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40.1024</v>
      </c>
      <c r="E42" s="28">
        <f>'[1]МакроDelay'!L9</f>
        <v>39.8715</v>
      </c>
      <c r="F42" s="28">
        <f>'[1]МакроDelay'!Q9</f>
        <v>40.0123</v>
      </c>
      <c r="G42" s="20">
        <f t="shared" si="12"/>
        <v>0.003531344444026585</v>
      </c>
      <c r="H42" s="20">
        <f t="shared" si="13"/>
        <v>-0.002246748324289838</v>
      </c>
      <c r="I42" s="20">
        <f t="shared" si="14"/>
        <v>-0.005376771749451836</v>
      </c>
      <c r="J42" s="20">
        <f t="shared" si="15"/>
        <v>-0.03981121386389763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41327</v>
      </c>
      <c r="E43" s="38">
        <f>'[1]ЗВР-cbr'!D4</f>
        <v>41334</v>
      </c>
      <c r="F43" s="38">
        <f>'[1]ЗВР-cbr'!D3</f>
        <v>41341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524</v>
      </c>
      <c r="E44" s="19" t="str">
        <f>'[1]ЗВР-cbr'!L4</f>
        <v>523,4</v>
      </c>
      <c r="F44" s="19" t="str">
        <f>'[1]ЗВР-cbr'!L3</f>
        <v>522,1</v>
      </c>
      <c r="G44" s="20">
        <f>IF(ISERROR(F44/E44-1),"н/д",F44/E44-1)</f>
        <v>-0.002483760030569271</v>
      </c>
      <c r="H44" s="20"/>
      <c r="I44" s="20">
        <f>IF(ISERROR(F44/C44-1),"н/д",F44/C44-1)</f>
        <v>0.048393574297188824</v>
      </c>
      <c r="J44" s="20">
        <f>IF(ISERROR(F44/B44-1),"н/д",F44/B44-1)</f>
        <v>0.19282613662325798</v>
      </c>
      <c r="K44" s="13"/>
    </row>
    <row r="45" spans="1:11" ht="18.75">
      <c r="A45" s="40"/>
      <c r="B45" s="38">
        <v>40909</v>
      </c>
      <c r="C45" s="38">
        <v>41275</v>
      </c>
      <c r="D45" s="38">
        <v>41334</v>
      </c>
      <c r="E45" s="38">
        <v>41337</v>
      </c>
      <c r="F45" s="38">
        <v>41344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1.6</v>
      </c>
      <c r="E46" s="42">
        <v>1.6</v>
      </c>
      <c r="F46" s="42">
        <v>1.7</v>
      </c>
      <c r="G46" s="20">
        <f>IF(ISERROR(F46-E46),"н/д",F46-E46)/100</f>
        <v>0.0009999999999999987</v>
      </c>
      <c r="H46" s="20">
        <f>IF(ISERROR(F46-D46),"н/д",F46-D46)/100</f>
        <v>0.0009999999999999987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41224</v>
      </c>
      <c r="E47" s="44">
        <f>'[1]M2'!P23</f>
        <v>41255</v>
      </c>
      <c r="F47" s="44">
        <f>'[1]M2'!P22</f>
        <v>41286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25080.6</v>
      </c>
      <c r="E48" s="19">
        <f>'[1]M2'!Q23</f>
        <v>27405.4</v>
      </c>
      <c r="F48" s="19">
        <f>'[1]M2'!Q22</f>
        <v>26745</v>
      </c>
      <c r="G48" s="20"/>
      <c r="H48" s="20">
        <f>IF(ISERROR(F48/D48-1),"н/д",F48/D48-1)</f>
        <v>0.06636204875481444</v>
      </c>
      <c r="I48" s="20">
        <f>IF(ISERROR(F48/C48-1),"н/д",F48/C48-1)</f>
        <v>0.09238617658711523</v>
      </c>
      <c r="J48" s="20">
        <f>IF(ISERROR(F48/B48-1),"н/д",F48/B48-1)</f>
        <v>0.3364548093884139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'[1]ПромПр-во'!B23</f>
        <v>101.9</v>
      </c>
      <c r="E49" s="19">
        <f>'[1]ПромПр-во'!B24</f>
        <v>101.4</v>
      </c>
      <c r="F49" s="19">
        <f>'[1]ПромПр-во'!B28</f>
        <v>99.2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41214</v>
      </c>
      <c r="E54" s="44">
        <v>41244</v>
      </c>
      <c r="F54" s="44">
        <v>41275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951.4</v>
      </c>
      <c r="E55" s="19">
        <f>'[1]Дох-Расх фед.б.'!J5*1</f>
        <v>1451.5</v>
      </c>
      <c r="F55" s="19">
        <v>1091.23</v>
      </c>
      <c r="G55" s="20">
        <f>IF(ISERROR(F55/E55-1),"н/д",F55/E55-1)</f>
        <v>-0.2482053048570444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879.5</v>
      </c>
      <c r="E56" s="19">
        <f>'[1]Дох-Расх фед.б.'!J29*1</f>
        <v>2253</v>
      </c>
      <c r="F56" s="19">
        <v>1172.48</v>
      </c>
      <c r="G56" s="20">
        <f>IF(ISERROR(F56/E56-1),"н/д",F56/E56-1)</f>
        <v>-0.47959165557035066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71.89999999999998</v>
      </c>
      <c r="E57" s="25">
        <f>E55-E56</f>
        <v>-801.5</v>
      </c>
      <c r="F57" s="19">
        <f>F55-F56</f>
        <v>-81.25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41183</v>
      </c>
      <c r="E58" s="44">
        <v>41214</v>
      </c>
      <c r="F58" s="44">
        <v>41244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46.052</v>
      </c>
      <c r="E59" s="42">
        <v>45.447</v>
      </c>
      <c r="F59" s="42">
        <v>48.568</v>
      </c>
      <c r="G59" s="20">
        <f>IF(ISERROR(F59/E59-1),"н/д",F59/E59-1)</f>
        <v>0.06867339978436404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31.553</v>
      </c>
      <c r="E60" s="42">
        <v>30.091</v>
      </c>
      <c r="F60" s="42">
        <v>31.436</v>
      </c>
      <c r="G60" s="20">
        <f>IF(ISERROR(F60/E60-1),"н/д",F60/E60-1)</f>
        <v>0.04469775015785449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f>D59-D60</f>
        <v>14.498999999999999</v>
      </c>
      <c r="E61" s="42">
        <f>E59-E60</f>
        <v>15.356000000000002</v>
      </c>
      <c r="F61" s="42">
        <f>F59-F60</f>
        <v>17.131999999999998</v>
      </c>
      <c r="G61" s="20">
        <f>IF(ISERROR(F61/E61-1),"н/д",F61/E61-1)</f>
        <v>0.11565511852044774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-51.3</v>
      </c>
      <c r="D63" s="19">
        <v>-3.2</v>
      </c>
      <c r="E63" s="19">
        <v>-5.2</v>
      </c>
      <c r="F63" s="19">
        <v>-8.4</v>
      </c>
      <c r="G63" s="20">
        <f>IF(ISERROR(F63/E63-1),"н/д",F63/E63-1)</f>
        <v>0.6153846153846154</v>
      </c>
      <c r="H63" s="20">
        <f>IF(ISERROR(C63/B63-1),"н/д",C63/B63-1)</f>
        <v>-0.40490000464015585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41214</v>
      </c>
      <c r="E64" s="44">
        <v>41244</v>
      </c>
      <c r="F64" s="44">
        <v>41275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13196.495</v>
      </c>
      <c r="E65" s="19">
        <v>13434.237</v>
      </c>
      <c r="F65" s="19">
        <v>14251.046</v>
      </c>
      <c r="G65" s="20">
        <f>IF(ISERROR(F65/E65-1),"н/д",F65/E65-1)</f>
        <v>0.0608005501168396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5.4</v>
      </c>
      <c r="E66" s="19">
        <v>5.3</v>
      </c>
      <c r="F66" s="19">
        <v>6</v>
      </c>
      <c r="G66" s="20">
        <f>IF(ISERROR(F66/E66-1),"н/д",F66/E66-1)</f>
        <v>0.13207547169811318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E74" s="50"/>
      <c r="F74" s="50"/>
      <c r="I74" s="10"/>
      <c r="J74" s="10"/>
    </row>
    <row r="75" spans="1:10" s="8" customFormat="1" ht="15.75">
      <c r="A75" s="55"/>
      <c r="B75" s="55"/>
      <c r="E75" s="50"/>
      <c r="F75" s="50"/>
      <c r="I75" s="10"/>
      <c r="J75" s="10"/>
    </row>
    <row r="76" spans="1:10" s="8" customFormat="1" ht="15.75">
      <c r="A76" s="55"/>
      <c r="B76" s="55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2013-03-18T09:14:46Z</dcterms:created>
  <dcterms:modified xsi:type="dcterms:W3CDTF">2013-03-18T09:15:31Z</dcterms:modified>
  <cp:category/>
  <cp:version/>
  <cp:contentType/>
  <cp:contentStatus/>
</cp:coreProperties>
</file>