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<sst xmlns="http://schemas.openxmlformats.org/spreadsheetml/2006/main" count="95" uniqueCount="79">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</sst>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7798,03</v>
          </cell>
          <cell r="S96">
            <v>7838.469999999999</v>
          </cell>
        </row>
        <row r="104">
          <cell r="K104" t="str">
            <v>4816,62</v>
          </cell>
          <cell r="S104">
            <v>4817.24</v>
          </cell>
        </row>
        <row r="108">
          <cell r="K108" t="str">
            <v>487,04</v>
          </cell>
          <cell r="S108">
            <v>480.48</v>
          </cell>
        </row>
        <row r="143">
          <cell r="K143" t="str">
            <v>2317,38</v>
          </cell>
          <cell r="S143">
            <v>2257.44</v>
          </cell>
        </row>
      </sheetData>
      <sheetData sheetId="2">
        <row r="35">
          <cell r="I35" t="str">
            <v>6467,04</v>
          </cell>
          <cell r="L35">
            <v>6441.32</v>
          </cell>
        </row>
        <row r="36">
          <cell r="I36" t="str">
            <v>7998,59</v>
          </cell>
          <cell r="L36">
            <v>7947.79</v>
          </cell>
        </row>
        <row r="170">
          <cell r="I170" t="str">
            <v>3809,17</v>
          </cell>
          <cell r="L170">
            <v>3774.3</v>
          </cell>
        </row>
      </sheetData>
      <sheetData sheetId="3">
        <row r="3">
          <cell r="D3">
            <v>41341</v>
          </cell>
          <cell r="L3" t="str">
            <v>522,1</v>
          </cell>
        </row>
        <row r="4">
          <cell r="D4">
            <v>41334</v>
          </cell>
          <cell r="L4" t="str">
            <v>523,4</v>
          </cell>
        </row>
        <row r="5">
          <cell r="D5">
            <v>41327</v>
          </cell>
          <cell r="L5" t="str">
            <v>524</v>
          </cell>
        </row>
      </sheetData>
      <sheetData sheetId="4">
        <row r="8">
          <cell r="C8">
            <v>6.51</v>
          </cell>
          <cell r="D8">
            <v>6.51</v>
          </cell>
          <cell r="E8">
            <v>7.42</v>
          </cell>
          <cell r="F8">
            <v>7.42</v>
          </cell>
        </row>
      </sheetData>
      <sheetData sheetId="5">
        <row r="7">
          <cell r="L7">
            <v>30.8908</v>
          </cell>
          <cell r="Q7">
            <v>30.8285</v>
          </cell>
        </row>
        <row r="9">
          <cell r="L9">
            <v>39.8491</v>
          </cell>
          <cell r="Q9">
            <v>39.9075</v>
          </cell>
        </row>
      </sheetData>
      <sheetData sheetId="6">
        <row r="85">
          <cell r="M85" t="str">
            <v>92,50</v>
          </cell>
          <cell r="P85">
            <v>92.16</v>
          </cell>
        </row>
        <row r="101">
          <cell r="M101" t="str">
            <v>730,00</v>
          </cell>
          <cell r="P101">
            <v>728.75</v>
          </cell>
        </row>
        <row r="104">
          <cell r="M104" t="str">
            <v>91,47</v>
          </cell>
          <cell r="P104">
            <v>91.13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101.9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722</v>
          </cell>
          <cell r="AJ5">
            <v>774</v>
          </cell>
          <cell r="AK5">
            <v>528.7</v>
          </cell>
          <cell r="AL5">
            <v>574.1</v>
          </cell>
        </row>
      </sheetData>
      <sheetData sheetId="12">
        <row r="683">
          <cell r="C683">
            <v>107.8228</v>
          </cell>
        </row>
        <row r="688">
          <cell r="C688">
            <v>107.45</v>
          </cell>
        </row>
      </sheetData>
      <sheetData sheetId="13">
        <row r="683">
          <cell r="C683">
            <v>1609.91</v>
          </cell>
        </row>
        <row r="688">
          <cell r="C688">
            <v>1611.3</v>
          </cell>
        </row>
      </sheetData>
      <sheetData sheetId="14">
        <row r="683">
          <cell r="C683">
            <v>7567.38</v>
          </cell>
        </row>
        <row r="688">
          <cell r="C688">
            <v>7507.88</v>
          </cell>
        </row>
      </sheetData>
      <sheetData sheetId="15">
        <row r="683">
          <cell r="C683">
            <v>16652</v>
          </cell>
        </row>
        <row r="688">
          <cell r="C688">
            <v>16535</v>
          </cell>
        </row>
      </sheetData>
      <sheetData sheetId="16">
        <row r="683">
          <cell r="C683">
            <v>1945.64</v>
          </cell>
        </row>
        <row r="688">
          <cell r="C688">
            <v>1936.5</v>
          </cell>
        </row>
      </sheetData>
      <sheetData sheetId="17">
        <row r="683">
          <cell r="C683">
            <v>17.38</v>
          </cell>
        </row>
        <row r="688">
          <cell r="C688">
            <v>18.29</v>
          </cell>
        </row>
      </sheetData>
      <sheetData sheetId="18">
        <row r="683">
          <cell r="C683">
            <v>728.6</v>
          </cell>
        </row>
        <row r="688">
          <cell r="C688">
            <v>722</v>
          </cell>
        </row>
      </sheetData>
      <sheetData sheetId="19">
        <row r="683">
          <cell r="C683">
            <v>18881.4566</v>
          </cell>
        </row>
        <row r="688">
          <cell r="C688">
            <v>19008.1</v>
          </cell>
        </row>
      </sheetData>
      <sheetData sheetId="20">
        <row r="683">
          <cell r="C683">
            <v>56361.24</v>
          </cell>
        </row>
        <row r="688">
          <cell r="C688">
            <v>56972.96</v>
          </cell>
        </row>
      </sheetData>
      <sheetData sheetId="21">
        <row r="683">
          <cell r="C683">
            <v>12468.23</v>
          </cell>
        </row>
        <row r="688">
          <cell r="C688">
            <v>12220.63</v>
          </cell>
        </row>
      </sheetData>
      <sheetData sheetId="22">
        <row r="683">
          <cell r="C683">
            <v>1548.34</v>
          </cell>
        </row>
        <row r="688">
          <cell r="C688">
            <v>1552.1</v>
          </cell>
        </row>
      </sheetData>
      <sheetData sheetId="23">
        <row r="683">
          <cell r="C683">
            <v>3229.1</v>
          </cell>
        </row>
        <row r="688">
          <cell r="C688">
            <v>3237.59</v>
          </cell>
        </row>
      </sheetData>
      <sheetData sheetId="24">
        <row r="683">
          <cell r="C683">
            <v>14455.82</v>
          </cell>
        </row>
        <row r="688">
          <cell r="C688">
            <v>14452.06</v>
          </cell>
        </row>
      </sheetData>
      <sheetData sheetId="25">
        <row r="683">
          <cell r="C683">
            <v>1450.23</v>
          </cell>
        </row>
        <row r="688">
          <cell r="C688">
            <v>1449.2</v>
          </cell>
        </row>
      </sheetData>
      <sheetData sheetId="26">
        <row r="683">
          <cell r="C683">
            <v>1477.84</v>
          </cell>
        </row>
        <row r="688">
          <cell r="C688">
            <v>1478.82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41353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41352</v>
      </c>
      <c r="F4" s="14">
        <f>I1</f>
        <v>41353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1478.82</v>
      </c>
      <c r="F6" s="19">
        <f>'[1]РТС'!C683</f>
        <v>1477.84</v>
      </c>
      <c r="G6" s="20">
        <f>IF(ISERROR(F6/E6-1),"н/д",F6/E6-1)</f>
        <v>-0.000662690523525522</v>
      </c>
      <c r="H6" s="20">
        <f>IF(ISERROR(F6/D6-1),"н/д",F6/D6-1)</f>
        <v>-0.02116836667108224</v>
      </c>
      <c r="I6" s="20">
        <f>IF(ISERROR(F6/C6-1),"н/д",F6/C6-1)</f>
        <v>-0.062343759913711105</v>
      </c>
      <c r="J6" s="20">
        <f>IF(ISERROR(F6/B6-1),"н/д",F6/B6-1)</f>
        <v>0.033314964883846665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1449.2</v>
      </c>
      <c r="F7" s="19">
        <f>'[1]ММВБ'!C683</f>
        <v>1450.23</v>
      </c>
      <c r="G7" s="20">
        <f>IF(ISERROR(F7/E7-1),"н/д",F7/E7-1)</f>
        <v>0.0007107369583219114</v>
      </c>
      <c r="H7" s="20">
        <f>IF(ISERROR(F7/D7-1),"н/д",F7/D7-1)</f>
        <v>-0.01581904800684064</v>
      </c>
      <c r="I7" s="20">
        <f>IF(ISERROR(F7/C7-1),"н/д",F7/C7-1)</f>
        <v>-0.04263872935398261</v>
      </c>
      <c r="J7" s="20">
        <f>IF(ISERROR(F7/B7-1),"н/д",F7/B7-1)</f>
        <v>0.001293016747918374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14452.06</v>
      </c>
      <c r="F9" s="19">
        <f>'[1]DJIA (США)'!C683</f>
        <v>14455.82</v>
      </c>
      <c r="G9" s="20">
        <f aca="true" t="shared" si="0" ref="G9:G15">IF(ISERROR(F9/E9-1),"н/д",F9/E9-1)</f>
        <v>0.00026017052240301375</v>
      </c>
      <c r="H9" s="20">
        <f>IF(ISERROR(F9/D9-1),"н/д",F9/D9-1)</f>
        <v>0.028555287313876132</v>
      </c>
      <c r="I9" s="20">
        <f>IF(ISERROR(F9/C9-1),"н/д",F9/C9-1)</f>
        <v>0.08005878533713773</v>
      </c>
      <c r="J9" s="20">
        <f aca="true" t="shared" si="1" ref="J9:J15">IF(ISERROR(F9/B9-1),"н/д",F9/B9-1)</f>
        <v>0.1695707649428817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3237.59</v>
      </c>
      <c r="F10" s="19">
        <f>'[1]NASDAQ Composite (США)'!C683</f>
        <v>3229.1</v>
      </c>
      <c r="G10" s="20">
        <f t="shared" si="0"/>
        <v>-0.0026223209238971368</v>
      </c>
      <c r="H10" s="20">
        <f aca="true" t="shared" si="2" ref="H10:H15">IF(ISERROR(F10/D10-1),"н/д",F10/D10-1)</f>
        <v>0.0218056509260518</v>
      </c>
      <c r="I10" s="20">
        <f aca="true" t="shared" si="3" ref="I10:I15">IF(ISERROR(F10/C10-1),"н/д",F10/C10-1)</f>
        <v>0.042045172178997836</v>
      </c>
      <c r="J10" s="20">
        <f t="shared" si="1"/>
        <v>0.20749828436500595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1552.1</v>
      </c>
      <c r="F11" s="19">
        <f>'[1]S&amp;P500 (США)'!C683</f>
        <v>1548.34</v>
      </c>
      <c r="G11" s="20">
        <f t="shared" si="0"/>
        <v>-0.002422524321886499</v>
      </c>
      <c r="H11" s="20">
        <f>IF(ISERROR(F11/D11-1),"н/д",F11/D11-1)</f>
        <v>0.022222515646869168</v>
      </c>
      <c r="I11" s="20">
        <f t="shared" si="3"/>
        <v>0.05913577628959765</v>
      </c>
      <c r="J11" s="20">
        <f t="shared" si="1"/>
        <v>0.21171175794487374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3774.3</v>
      </c>
      <c r="F12" s="19">
        <f>'[1]евр-индексы'!I170*1</f>
        <v>3809.17</v>
      </c>
      <c r="G12" s="20">
        <f t="shared" si="0"/>
        <v>0.00923879924754245</v>
      </c>
      <c r="H12" s="20">
        <f t="shared" si="2"/>
        <v>0.029502622965883907</v>
      </c>
      <c r="I12" s="20">
        <f t="shared" si="3"/>
        <v>0.027952363861085683</v>
      </c>
      <c r="J12" s="20">
        <f t="shared" si="1"/>
        <v>0.21413226406915364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7947.79</v>
      </c>
      <c r="F13" s="19">
        <f>'[1]евр-индексы'!I36*1</f>
        <v>7998.59</v>
      </c>
      <c r="G13" s="20">
        <f t="shared" si="0"/>
        <v>0.006391713922989872</v>
      </c>
      <c r="H13" s="20">
        <f t="shared" si="2"/>
        <v>0.03767825265692459</v>
      </c>
      <c r="I13" s="20">
        <f t="shared" si="3"/>
        <v>0.039340785854157456</v>
      </c>
      <c r="J13" s="20">
        <f t="shared" si="1"/>
        <v>0.3203525302414032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6441.32</v>
      </c>
      <c r="F14" s="19">
        <f>'[1]евр-индексы'!I35*1</f>
        <v>6467.04</v>
      </c>
      <c r="G14" s="20">
        <f t="shared" si="0"/>
        <v>0.003992970384952166</v>
      </c>
      <c r="H14" s="20">
        <f t="shared" si="2"/>
        <v>0.013865111466465851</v>
      </c>
      <c r="I14" s="20">
        <f t="shared" si="3"/>
        <v>0.06836184978928617</v>
      </c>
      <c r="J14" s="20">
        <f t="shared" si="1"/>
        <v>0.14467368063323938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12220.63</v>
      </c>
      <c r="F15" s="19">
        <f>'[1]Япония'!C683</f>
        <v>12468.23</v>
      </c>
      <c r="G15" s="20">
        <f t="shared" si="0"/>
        <v>0.020260821250623007</v>
      </c>
      <c r="H15" s="20">
        <f t="shared" si="2"/>
        <v>0.07425657267813057</v>
      </c>
      <c r="I15" s="20">
        <f t="shared" si="3"/>
        <v>0.18653966574229686</v>
      </c>
      <c r="J15" s="20">
        <f t="shared" si="1"/>
        <v>0.48601554380890644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7838.469999999999</v>
      </c>
      <c r="F17" s="19">
        <f>'[1]азия-индексы'!K96*1</f>
        <v>7798.03</v>
      </c>
      <c r="G17" s="20">
        <f aca="true" t="shared" si="4" ref="G17:G22">IF(ISERROR(F17/E17-1),"н/д",F17/E17-1)</f>
        <v>-0.0051591700931431506</v>
      </c>
      <c r="H17" s="20">
        <f aca="true" t="shared" si="5" ref="H17:H22">IF(ISERROR(F17/D17-1),"н/д",F17/D17-1)</f>
        <v>-0.02091748141470484</v>
      </c>
      <c r="I17" s="20">
        <f aca="true" t="shared" si="6" ref="I17:I22">IF(ISERROR(F17/C17-1),"н/д",F17/C17-1)</f>
        <v>0.009890360362927009</v>
      </c>
      <c r="J17" s="20">
        <f aca="true" t="shared" si="7" ref="J17:J22">IF(ISERROR(F17/B17-1),"н/д",F17/B17-1)</f>
        <v>0.09939179815706667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480.48</v>
      </c>
      <c r="F18" s="19">
        <f>'[1]азия-индексы'!K108*1</f>
        <v>487.04</v>
      </c>
      <c r="G18" s="20">
        <f t="shared" si="4"/>
        <v>0.013653013653013746</v>
      </c>
      <c r="H18" s="20">
        <f t="shared" si="5"/>
        <v>0.020727234622236246</v>
      </c>
      <c r="I18" s="20">
        <f>IF(ISERROR(F18/C18-1),"н/д",F18/C18-1)</f>
        <v>0.08918507916629403</v>
      </c>
      <c r="J18" s="20">
        <f t="shared" si="7"/>
        <v>0.4353412707768478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19008.1</v>
      </c>
      <c r="F19" s="19">
        <f>'[1]Индия'!C683</f>
        <v>18881.4566</v>
      </c>
      <c r="G19" s="20">
        <f t="shared" si="4"/>
        <v>-0.006662601732945306</v>
      </c>
      <c r="H19" s="20">
        <f t="shared" si="5"/>
        <v>-0.0019591067377363602</v>
      </c>
      <c r="I19" s="20">
        <f t="shared" si="6"/>
        <v>-0.043614665199781966</v>
      </c>
      <c r="J19" s="20">
        <f t="shared" si="7"/>
        <v>0.1939165916310881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4817.24</v>
      </c>
      <c r="F20" s="19">
        <f>'[1]азия-индексы'!K104*1</f>
        <v>4816.62</v>
      </c>
      <c r="G20" s="20">
        <f t="shared" si="4"/>
        <v>-0.0001287044033512208</v>
      </c>
      <c r="H20" s="20">
        <f t="shared" si="5"/>
        <v>0.0020700401733426688</v>
      </c>
      <c r="I20" s="20">
        <f t="shared" si="6"/>
        <v>0.09516176340184024</v>
      </c>
      <c r="J20" s="20">
        <f>IF(ISERROR(F20/B20-1),"н/д",F20/B20-1)</f>
        <v>0.2385017497756532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2257.44</v>
      </c>
      <c r="F21" s="19">
        <f>'[1]азия-индексы'!K143*1</f>
        <v>2317.38</v>
      </c>
      <c r="G21" s="20">
        <f t="shared" si="4"/>
        <v>0.026552200722942843</v>
      </c>
      <c r="H21" s="20">
        <f t="shared" si="5"/>
        <v>-0.06161091381760908</v>
      </c>
      <c r="I21" s="20">
        <f t="shared" si="6"/>
        <v>0.018149705413278205</v>
      </c>
      <c r="J21" s="20">
        <f t="shared" si="7"/>
        <v>0.05329230545467767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56972.96</v>
      </c>
      <c r="F22" s="19">
        <f>'[1]Бразилия'!C683</f>
        <v>56361.24</v>
      </c>
      <c r="G22" s="20">
        <f t="shared" si="4"/>
        <v>-0.0107370233177283</v>
      </c>
      <c r="H22" s="20">
        <f t="shared" si="5"/>
        <v>-0.01851220102155382</v>
      </c>
      <c r="I22" s="20">
        <f t="shared" si="6"/>
        <v>-0.08995755704513331</v>
      </c>
      <c r="J22" s="20">
        <f t="shared" si="7"/>
        <v>-0.03821016829757229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107.45</v>
      </c>
      <c r="F24" s="29">
        <f>'[1]нефть Brent'!C683</f>
        <v>107.8228</v>
      </c>
      <c r="G24" s="20">
        <f>IF(ISERROR(F24/E24-1),"н/д",F24/E24-1)</f>
        <v>0.003469520707305662</v>
      </c>
      <c r="H24" s="20">
        <f aca="true" t="shared" si="8" ref="H24:H33">IF(ISERROR(F24/D24-1),"н/д",F24/D24-1)</f>
        <v>-0.014506900648935117</v>
      </c>
      <c r="I24" s="20">
        <f aca="true" t="shared" si="9" ref="I24:I33">IF(ISERROR(F24/C24-1),"н/д",F24/C24-1)</f>
        <v>-0.028798414700053954</v>
      </c>
      <c r="J24" s="20">
        <f>IF(ISERROR(F24/B24-1),"н/д",F24/B24-1)</f>
        <v>-0.041148955091151684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92.16</v>
      </c>
      <c r="F25" s="29">
        <f>'[1]сырье'!M85*1</f>
        <v>92.5</v>
      </c>
      <c r="G25" s="20">
        <f aca="true" t="shared" si="10" ref="G25:G33">IF(ISERROR(F25/E25-1),"н/д",F25/E25-1)</f>
        <v>0.0036892361111111605</v>
      </c>
      <c r="H25" s="20">
        <f t="shared" si="8"/>
        <v>0.020183081504356437</v>
      </c>
      <c r="I25" s="20">
        <f t="shared" si="9"/>
        <v>-0.0070845856590811</v>
      </c>
      <c r="J25" s="20">
        <f aca="true" t="shared" si="11" ref="J25:J31">IF(ISERROR(F25/B25-1),"н/д",F25/B25-1)</f>
        <v>-0.08696081334517802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1611.3</v>
      </c>
      <c r="F26" s="19">
        <f>'[1]Золото'!C683</f>
        <v>1609.91</v>
      </c>
      <c r="G26" s="20">
        <f t="shared" si="10"/>
        <v>-0.0008626574815365773</v>
      </c>
      <c r="H26" s="20">
        <f t="shared" si="8"/>
        <v>0.02392037143038861</v>
      </c>
      <c r="I26" s="20">
        <f t="shared" si="9"/>
        <v>-0.031458308266153256</v>
      </c>
      <c r="J26" s="20">
        <f t="shared" si="11"/>
        <v>0.0011240996687187366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7507.88</v>
      </c>
      <c r="F27" s="19">
        <f>'[1]Медь'!C683</f>
        <v>7567.38</v>
      </c>
      <c r="G27" s="20">
        <f t="shared" si="10"/>
        <v>0.007925006792862899</v>
      </c>
      <c r="H27" s="20">
        <f t="shared" si="8"/>
        <v>-0.01956877184708783</v>
      </c>
      <c r="I27" s="20">
        <f t="shared" si="9"/>
        <v>-0.06522700489906641</v>
      </c>
      <c r="J27" s="20">
        <f t="shared" si="11"/>
        <v>0.004831917122541052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16535</v>
      </c>
      <c r="F28" s="19">
        <f>'[1]Никель'!C683</f>
        <v>16652</v>
      </c>
      <c r="G28" s="20">
        <f t="shared" si="10"/>
        <v>0.007075899606894476</v>
      </c>
      <c r="H28" s="20">
        <f t="shared" si="8"/>
        <v>0.0028304727491719195</v>
      </c>
      <c r="I28" s="20">
        <f t="shared" si="9"/>
        <v>-0.038845598845598794</v>
      </c>
      <c r="J28" s="20">
        <f t="shared" si="11"/>
        <v>-0.1281706415489272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1936.5</v>
      </c>
      <c r="F29" s="19">
        <f>'[1]Алюминий'!C683</f>
        <v>1945.64</v>
      </c>
      <c r="G29" s="20">
        <f t="shared" si="10"/>
        <v>0.0047198554092435785</v>
      </c>
      <c r="H29" s="20">
        <f t="shared" si="8"/>
        <v>-0.014865822784810079</v>
      </c>
      <c r="I29" s="20">
        <f t="shared" si="9"/>
        <v>-0.058713110788582434</v>
      </c>
      <c r="J29" s="20">
        <f t="shared" si="11"/>
        <v>-0.07702212554194143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91.13</v>
      </c>
      <c r="F30" s="19" t="str">
        <f>'[1]сырье'!M104</f>
        <v>91,47</v>
      </c>
      <c r="G30" s="20">
        <f t="shared" si="10"/>
        <v>0.00373093383079115</v>
      </c>
      <c r="H30" s="20">
        <f t="shared" si="8"/>
        <v>0.07107728337236519</v>
      </c>
      <c r="I30" s="20">
        <f t="shared" si="9"/>
        <v>0.21765175718849838</v>
      </c>
      <c r="J30" s="20">
        <f t="shared" si="11"/>
        <v>-0.05153463293239313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18.29</v>
      </c>
      <c r="F31" s="19">
        <f>'[1]Сахар'!C683</f>
        <v>17.38</v>
      </c>
      <c r="G31" s="20">
        <f t="shared" si="10"/>
        <v>-0.049753963914707544</v>
      </c>
      <c r="H31" s="20">
        <f t="shared" si="8"/>
        <v>-0.05492115280043508</v>
      </c>
      <c r="I31" s="20">
        <f t="shared" si="9"/>
        <v>-0.07847295864262993</v>
      </c>
      <c r="J31" s="20">
        <f t="shared" si="11"/>
        <v>-0.25375697724345214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728.75</v>
      </c>
      <c r="F32" s="19">
        <f>'[1]сырье'!M101*1</f>
        <v>730</v>
      </c>
      <c r="G32" s="20">
        <f t="shared" si="10"/>
        <v>0.0017152658662091813</v>
      </c>
      <c r="H32" s="20">
        <f t="shared" si="8"/>
        <v>0.03034580098800288</v>
      </c>
      <c r="I32" s="20">
        <f t="shared" si="9"/>
        <v>0.05989110707803991</v>
      </c>
      <c r="J32" s="20">
        <f>IF(ISERROR(F32/B32-1),"н/д",F32/B32-1)</f>
        <v>0.11963190184049077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722</v>
      </c>
      <c r="F33" s="19">
        <f>'[1]Пшеница'!C683</f>
        <v>728.6</v>
      </c>
      <c r="G33" s="20">
        <f t="shared" si="10"/>
        <v>0.009141274238227082</v>
      </c>
      <c r="H33" s="20">
        <f t="shared" si="8"/>
        <v>0.011382565241532472</v>
      </c>
      <c r="I33" s="20">
        <f t="shared" si="9"/>
        <v>-0.02905117270788904</v>
      </c>
      <c r="J33" s="20">
        <f>IF(ISERROR(F33/B33-1),"н/д",F33/B33-1)</f>
        <v>0.04383954154727787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41352</v>
      </c>
      <c r="F35" s="33">
        <f>I1</f>
        <v>41353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774</v>
      </c>
      <c r="F37" s="19">
        <f>'[1]ост. ср-тв на кс'!AI5</f>
        <v>722</v>
      </c>
      <c r="G37" s="20">
        <f t="shared" si="12"/>
        <v>-0.06718346253229979</v>
      </c>
      <c r="H37" s="20">
        <f aca="true" t="shared" si="13" ref="H37:H42">IF(ISERROR(F37/D37-1),"н/д",F37/D37-1)</f>
        <v>-0.11606268364348671</v>
      </c>
      <c r="I37" s="20">
        <f aca="true" t="shared" si="14" ref="I37:I42">IF(ISERROR(F37/C37-1),"н/д",F37/C37-1)</f>
        <v>-0.4716428832784486</v>
      </c>
      <c r="J37" s="20">
        <f aca="true" t="shared" si="15" ref="J37:J42">IF(ISERROR(F37/B37-1),"н/д",F37/B37-1)</f>
        <v>-0.26431628286121867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574.1</v>
      </c>
      <c r="F38" s="19">
        <f>'[1]ост. ср-тв на кс'!AK5</f>
        <v>528.7</v>
      </c>
      <c r="G38" s="20">
        <f t="shared" si="12"/>
        <v>-0.0790802995993729</v>
      </c>
      <c r="H38" s="20">
        <f t="shared" si="13"/>
        <v>-0.1264044943820225</v>
      </c>
      <c r="I38" s="20">
        <f t="shared" si="14"/>
        <v>-0.4614992870238337</v>
      </c>
      <c r="J38" s="20">
        <f t="shared" si="15"/>
        <v>-0.28116927260367086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6.51</v>
      </c>
      <c r="F39" s="28">
        <f>'[1]mibid-mibor'!D8</f>
        <v>6.51</v>
      </c>
      <c r="G39" s="20">
        <f t="shared" si="12"/>
        <v>0</v>
      </c>
      <c r="H39" s="20">
        <f t="shared" si="13"/>
        <v>0.0030816640986131016</v>
      </c>
      <c r="I39" s="20">
        <f t="shared" si="14"/>
        <v>-0.028358208955223896</v>
      </c>
      <c r="J39" s="20">
        <f t="shared" si="15"/>
        <v>0.025196850393700787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7.42</v>
      </c>
      <c r="F40" s="28">
        <f>'[1]mibid-mibor'!F8</f>
        <v>7.42</v>
      </c>
      <c r="G40" s="20">
        <f t="shared" si="12"/>
        <v>0</v>
      </c>
      <c r="H40" s="20">
        <f t="shared" si="13"/>
        <v>0</v>
      </c>
      <c r="I40" s="20">
        <f t="shared" si="14"/>
        <v>-0.014608233731739695</v>
      </c>
      <c r="J40" s="20">
        <f t="shared" si="15"/>
        <v>0.004059539918809252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30.8908</v>
      </c>
      <c r="F41" s="28">
        <f>'[1]МакроDelay'!Q7</f>
        <v>30.8285</v>
      </c>
      <c r="G41" s="20">
        <f>IF(ISERROR(F41/E41-1),"н/д",F41/E41-1)</f>
        <v>-0.002016781695520997</v>
      </c>
      <c r="H41" s="20">
        <f>IF(ISERROR(F41/D41-1),"н/д",F41/D41-1)</f>
        <v>0.010359722604580401</v>
      </c>
      <c r="I41" s="20">
        <f t="shared" si="14"/>
        <v>0.01500689764163221</v>
      </c>
      <c r="J41" s="20">
        <f t="shared" si="15"/>
        <v>-0.04247866180987636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39.8491</v>
      </c>
      <c r="F42" s="28">
        <f>'[1]МакроDelay'!Q9</f>
        <v>39.9075</v>
      </c>
      <c r="G42" s="20">
        <f t="shared" si="12"/>
        <v>0.0014655287070473033</v>
      </c>
      <c r="H42" s="20">
        <f t="shared" si="13"/>
        <v>-0.0048600582508778745</v>
      </c>
      <c r="I42" s="20">
        <f t="shared" si="14"/>
        <v>-0.007981883535594148</v>
      </c>
      <c r="J42" s="20">
        <f t="shared" si="15"/>
        <v>-0.042326135145280386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41327</v>
      </c>
      <c r="E43" s="38">
        <f>'[1]ЗВР-cbr'!D4</f>
        <v>41334</v>
      </c>
      <c r="F43" s="38">
        <f>'[1]ЗВР-cbr'!D3</f>
        <v>41341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</v>
      </c>
      <c r="E44" s="19" t="str">
        <f>'[1]ЗВР-cbr'!L4</f>
        <v>523,4</v>
      </c>
      <c r="F44" s="19" t="str">
        <f>'[1]ЗВР-cbr'!L3</f>
        <v>522,1</v>
      </c>
      <c r="G44" s="20">
        <f>IF(ISERROR(F44/E44-1),"н/д",F44/E44-1)</f>
        <v>-0.002483760030569271</v>
      </c>
      <c r="H44" s="20"/>
      <c r="I44" s="20">
        <f>IF(ISERROR(F44/C44-1),"н/д",F44/C44-1)</f>
        <v>0.048393574297188824</v>
      </c>
      <c r="J44" s="20">
        <f>IF(ISERROR(F44/B44-1),"н/д",F44/B44-1)</f>
        <v>0.19282613662325798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41337</v>
      </c>
      <c r="F45" s="38">
        <v>41344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1.6</v>
      </c>
      <c r="F46" s="42">
        <v>1.7</v>
      </c>
      <c r="G46" s="20">
        <f>IF(ISERROR(F46-E46),"н/д",F46-E46)/100</f>
        <v>0.0009999999999999987</v>
      </c>
      <c r="H46" s="20">
        <f>IF(ISERROR(F46-D46),"н/д",F46-D46)/100</f>
        <v>0.0009999999999999987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101.9</v>
      </c>
      <c r="E49" s="19">
        <f>'[1]ПромПр-во'!B24</f>
        <v>101.4</v>
      </c>
      <c r="F49" s="19">
        <f>'[1]ПромПр-во'!B28</f>
        <v>99.2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2013-03-20T09:13:33Z</dcterms:created>
  <dcterms:modified xsi:type="dcterms:W3CDTF">2013-03-20T09:15:00Z</dcterms:modified>
  <cp:category/>
  <cp:version/>
  <cp:contentType/>
  <cp:contentStatus/>
</cp:coreProperties>
</file>