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<sst xmlns="http://schemas.openxmlformats.org/spreadsheetml/2006/main" count="95" uniqueCount="79">
  <si>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</si>
  <si>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</si>
  <si>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</si>
  <si>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</si>
  <si>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</si>
  <si>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</si>
  <si>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</si>
  <si>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</si>
  <si>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</si>
  <si>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</si>
  <si>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</si>
  <si>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</si>
  <si>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</si>
  <si>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</si>
  <si>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</si>
  <si>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</si>
  <si>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</si>
  <si>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</si>
  <si>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</si>
  <si>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</si>
  <si>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</si>
  <si>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</si>
  <si>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</si>
  <si>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</si>
  <si>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</si>
  <si>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</si>
  <si>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</si>
  <si>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</si>
  <si>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</si>
  <si>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</si>
  <si>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</si>
  <si>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</si>
  <si>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</si>
  <si>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</si>
  <si>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</si>
  <si>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</si>
  <si>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</si>
  <si>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</si>
  <si>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</si>
  <si>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</si>
  <si>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</si>
  <si>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</si>
  <si>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</si>
  <si>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</si>
  <si>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</si>
  <si>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</si>
  <si>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</si>
  <si>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</si>
  <si>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</si>
  <si>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</si>
  <si>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</si>
  <si>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</si>
  <si>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</si>
  <si>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</si>
  <si>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</si>
  <si>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</si>
  <si>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</si>
  <si>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</si>
  <si>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</si>
  <si>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</si>
  <si>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</si>
  <si>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</si>
  <si>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</si>
  <si>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</si>
  <si>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</si>
  <si>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</si>
  <si>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</si>
  <si>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</si>
  <si>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</si>
  <si>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</si>
  <si>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</si>
  <si>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</si>
  <si>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II квартал 2012</t>
  </si>
  <si>
    <t>III квартал 2012</t>
  </si>
  <si>
    <t>IV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</si>
  <si>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</si>
  <si>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</si>
  <si>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 (на начало периода)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</si>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</sst>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6">
          <cell r="K96" t="str">
            <v>7796,22</v>
          </cell>
          <cell r="S96">
            <v>7811.84</v>
          </cell>
        </row>
        <row r="104">
          <cell r="K104" t="str">
            <v>4730,46</v>
          </cell>
          <cell r="S104">
            <v>4804.13</v>
          </cell>
        </row>
        <row r="108">
          <cell r="K108" t="str">
            <v>489,99</v>
          </cell>
          <cell r="S108">
            <v>491.79</v>
          </cell>
        </row>
        <row r="143">
          <cell r="K143" t="str">
            <v>2328,28</v>
          </cell>
          <cell r="S143">
            <v>2324.2400000000002</v>
          </cell>
        </row>
      </sheetData>
      <sheetData sheetId="2">
        <row r="35">
          <cell r="I35" t="str">
            <v>6376,73</v>
          </cell>
          <cell r="L35">
            <v>6388.549999999999</v>
          </cell>
        </row>
        <row r="36">
          <cell r="I36" t="str">
            <v>7903,00</v>
          </cell>
          <cell r="L36">
            <v>7932.51</v>
          </cell>
        </row>
        <row r="170">
          <cell r="I170" t="str">
            <v>3756,35</v>
          </cell>
          <cell r="L170">
            <v>3776.52</v>
          </cell>
        </row>
      </sheetData>
      <sheetData sheetId="3">
        <row r="3">
          <cell r="D3">
            <v>41348</v>
          </cell>
          <cell r="L3" t="str">
            <v>520</v>
          </cell>
        </row>
        <row r="4">
          <cell r="D4">
            <v>41341</v>
          </cell>
          <cell r="L4" t="str">
            <v>522,1</v>
          </cell>
        </row>
        <row r="5">
          <cell r="D5">
            <v>41334</v>
          </cell>
          <cell r="L5" t="str">
            <v>523,4</v>
          </cell>
        </row>
      </sheetData>
      <sheetData sheetId="4">
        <row r="8">
          <cell r="C8">
            <v>6.5</v>
          </cell>
          <cell r="D8">
            <v>6.5</v>
          </cell>
          <cell r="E8">
            <v>7.4</v>
          </cell>
          <cell r="F8">
            <v>7.4</v>
          </cell>
        </row>
      </sheetData>
      <sheetData sheetId="5">
        <row r="7">
          <cell r="L7">
            <v>30.9446</v>
          </cell>
          <cell r="Q7">
            <v>30.8923</v>
          </cell>
        </row>
        <row r="9">
          <cell r="L9">
            <v>39.8752</v>
          </cell>
          <cell r="Q9">
            <v>39.9746</v>
          </cell>
        </row>
      </sheetData>
      <sheetData sheetId="6">
        <row r="85">
          <cell r="M85" t="str">
            <v>92,50</v>
          </cell>
          <cell r="P85">
            <v>92.48</v>
          </cell>
        </row>
        <row r="101">
          <cell r="M101" t="str">
            <v>730,25</v>
          </cell>
          <cell r="P101">
            <v>733</v>
          </cell>
        </row>
        <row r="104">
          <cell r="M104" t="str">
            <v>88,35</v>
          </cell>
          <cell r="P104">
            <v>88.19999999999999</v>
          </cell>
        </row>
      </sheetData>
      <sheetData sheetId="7">
        <row r="22">
          <cell r="P22">
            <v>41286</v>
          </cell>
          <cell r="Q22">
            <v>26745</v>
          </cell>
        </row>
        <row r="23">
          <cell r="P23">
            <v>41255</v>
          </cell>
          <cell r="Q23">
            <v>27405.4</v>
          </cell>
        </row>
        <row r="24">
          <cell r="P24">
            <v>41224</v>
          </cell>
          <cell r="Q24">
            <v>25080.6</v>
          </cell>
        </row>
      </sheetData>
      <sheetData sheetId="8">
        <row r="5">
          <cell r="J5" t="str">
            <v>1451,5</v>
          </cell>
        </row>
        <row r="6">
          <cell r="J6" t="str">
            <v>951,4</v>
          </cell>
        </row>
        <row r="29">
          <cell r="J29" t="str">
            <v>2253</v>
          </cell>
        </row>
        <row r="30">
          <cell r="J30" t="str">
            <v>879,5</v>
          </cell>
        </row>
      </sheetData>
      <sheetData sheetId="9">
        <row r="23">
          <cell r="B23">
            <v>101.8</v>
          </cell>
        </row>
        <row r="24">
          <cell r="B24">
            <v>101.9</v>
          </cell>
        </row>
        <row r="31">
          <cell r="B31">
            <v>98.5</v>
          </cell>
        </row>
      </sheetData>
      <sheetData sheetId="10">
        <row r="5">
          <cell r="AI5">
            <v>844.8</v>
          </cell>
          <cell r="AJ5">
            <v>809</v>
          </cell>
          <cell r="AK5">
            <v>654</v>
          </cell>
          <cell r="AL5">
            <v>629.4</v>
          </cell>
        </row>
      </sheetData>
      <sheetData sheetId="12">
        <row r="683">
          <cell r="C683">
            <v>107.2371</v>
          </cell>
        </row>
        <row r="688">
          <cell r="C688">
            <v>107.47</v>
          </cell>
        </row>
      </sheetData>
      <sheetData sheetId="13">
        <row r="683">
          <cell r="C683">
            <v>1612.26</v>
          </cell>
        </row>
        <row r="688">
          <cell r="C688">
            <v>1613.8</v>
          </cell>
        </row>
      </sheetData>
      <sheetData sheetId="14">
        <row r="683">
          <cell r="C683">
            <v>7586.69</v>
          </cell>
        </row>
        <row r="688">
          <cell r="C688">
            <v>7572.92</v>
          </cell>
        </row>
      </sheetData>
      <sheetData sheetId="15">
        <row r="683">
          <cell r="C683">
            <v>16850</v>
          </cell>
        </row>
        <row r="688">
          <cell r="C688">
            <v>16895</v>
          </cell>
        </row>
      </sheetData>
      <sheetData sheetId="16">
        <row r="683">
          <cell r="C683">
            <v>1922.5</v>
          </cell>
        </row>
        <row r="688">
          <cell r="C688">
            <v>1928</v>
          </cell>
        </row>
      </sheetData>
      <sheetData sheetId="17">
        <row r="683">
          <cell r="C683">
            <v>17.38</v>
          </cell>
        </row>
        <row r="688">
          <cell r="C688">
            <v>18.35</v>
          </cell>
        </row>
      </sheetData>
      <sheetData sheetId="18">
        <row r="683">
          <cell r="C683">
            <v>726.6</v>
          </cell>
        </row>
        <row r="688">
          <cell r="C688">
            <v>728.6</v>
          </cell>
        </row>
      </sheetData>
      <sheetData sheetId="19">
        <row r="683">
          <cell r="C683">
            <v>18798.2067</v>
          </cell>
        </row>
        <row r="688">
          <cell r="C688">
            <v>18792.87</v>
          </cell>
        </row>
      </sheetData>
      <sheetData sheetId="20">
        <row r="683">
          <cell r="C683">
            <v>55576.67</v>
          </cell>
        </row>
        <row r="688">
          <cell r="C688">
            <v>56030.03</v>
          </cell>
        </row>
      </sheetData>
      <sheetData sheetId="21">
        <row r="683">
          <cell r="C683">
            <v>12338.53</v>
          </cell>
        </row>
        <row r="688">
          <cell r="C688">
            <v>12635.69</v>
          </cell>
        </row>
      </sheetData>
      <sheetData sheetId="22">
        <row r="683">
          <cell r="C683">
            <v>1545.8</v>
          </cell>
        </row>
        <row r="688">
          <cell r="C688">
            <v>1558.71</v>
          </cell>
        </row>
      </sheetData>
      <sheetData sheetId="23">
        <row r="683">
          <cell r="C683">
            <v>3222.6</v>
          </cell>
        </row>
        <row r="688">
          <cell r="C688">
            <v>3254.19</v>
          </cell>
        </row>
      </sheetData>
      <sheetData sheetId="24">
        <row r="683">
          <cell r="C683">
            <v>14421.49</v>
          </cell>
        </row>
        <row r="688">
          <cell r="C688">
            <v>14511.73</v>
          </cell>
        </row>
      </sheetData>
      <sheetData sheetId="25">
        <row r="683">
          <cell r="C683">
            <v>1446.9</v>
          </cell>
        </row>
        <row r="688">
          <cell r="C688">
            <v>1459.22</v>
          </cell>
        </row>
      </sheetData>
      <sheetData sheetId="26">
        <row r="683">
          <cell r="C683">
            <v>1474.69</v>
          </cell>
        </row>
        <row r="688">
          <cell r="C688">
            <v>1485.73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41355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41334</v>
      </c>
      <c r="E4" s="14">
        <f>IF(J4=2,F4-3,F4-1)</f>
        <v>41354</v>
      </c>
      <c r="F4" s="14">
        <f>I1</f>
        <v>41355</v>
      </c>
      <c r="G4" s="15"/>
      <c r="H4" s="11"/>
      <c r="I4" s="15"/>
      <c r="J4" s="12">
        <f>WEEKDAY(F4)</f>
        <v>6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1509.8</v>
      </c>
      <c r="E6" s="19">
        <f>'[1]РТС'!C688</f>
        <v>1485.73</v>
      </c>
      <c r="F6" s="19">
        <f>'[1]РТС'!C683</f>
        <v>1474.69</v>
      </c>
      <c r="G6" s="20">
        <f>IF(ISERROR(F6/E6-1),"н/д",F6/E6-1)</f>
        <v>-0.0074306906369259185</v>
      </c>
      <c r="H6" s="20">
        <f>IF(ISERROR(F6/D6-1),"н/д",F6/D6-1)</f>
        <v>-0.023254735726586206</v>
      </c>
      <c r="I6" s="20">
        <f>IF(ISERROR(F6/C6-1),"н/д",F6/C6-1)</f>
        <v>-0.06434236406319382</v>
      </c>
      <c r="J6" s="20">
        <f>IF(ISERROR(F6/B6-1),"н/д",F6/B6-1)</f>
        <v>0.03111246519552857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1473.54</v>
      </c>
      <c r="E7" s="19">
        <f>'[1]ММВБ'!C688</f>
        <v>1459.22</v>
      </c>
      <c r="F7" s="19">
        <f>'[1]ММВБ'!C683</f>
        <v>1446.9</v>
      </c>
      <c r="G7" s="20">
        <f>IF(ISERROR(F7/E7-1),"н/д",F7/E7-1)</f>
        <v>-0.00844286673702388</v>
      </c>
      <c r="H7" s="20">
        <f>IF(ISERROR(F7/D7-1),"н/д",F7/D7-1)</f>
        <v>-0.01807891200781786</v>
      </c>
      <c r="I7" s="20">
        <f>IF(ISERROR(F7/C7-1),"н/д",F7/C7-1)</f>
        <v>-0.044837010337861805</v>
      </c>
      <c r="J7" s="20">
        <f>IF(ISERROR(F7/B7-1),"н/д",F7/B7-1)</f>
        <v>-0.0010061397622699308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14054.49</v>
      </c>
      <c r="E9" s="19">
        <f>'[1]DJIA (США)'!C688</f>
        <v>14511.73</v>
      </c>
      <c r="F9" s="19">
        <f>'[1]DJIA (США)'!C683</f>
        <v>14421.49</v>
      </c>
      <c r="G9" s="20">
        <f aca="true" t="shared" si="0" ref="G9:G15">IF(ISERROR(F9/E9-1),"н/д",F9/E9-1)</f>
        <v>-0.006218417790297859</v>
      </c>
      <c r="H9" s="20">
        <f>IF(ISERROR(F9/D9-1),"н/д",F9/D9-1)</f>
        <v>0.026112651544097254</v>
      </c>
      <c r="I9" s="20">
        <f>IF(ISERROR(F9/C9-1),"н/д",F9/C9-1)</f>
        <v>0.07749383792491038</v>
      </c>
      <c r="J9" s="20">
        <f aca="true" t="shared" si="1" ref="J9:J15">IF(ISERROR(F9/B9-1),"н/д",F9/B9-1)</f>
        <v>0.1667932425082852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3160.19</v>
      </c>
      <c r="E10" s="19">
        <f>'[1]NASDAQ Composite (США)'!C688</f>
        <v>3254.19</v>
      </c>
      <c r="F10" s="19">
        <f>'[1]NASDAQ Composite (США)'!C683</f>
        <v>3222.6</v>
      </c>
      <c r="G10" s="20">
        <f t="shared" si="0"/>
        <v>-0.009707484811888767</v>
      </c>
      <c r="H10" s="20">
        <f aca="true" t="shared" si="2" ref="H10:H15">IF(ISERROR(F10/D10-1),"н/д",F10/D10-1)</f>
        <v>0.019748812571396046</v>
      </c>
      <c r="I10" s="20">
        <f aca="true" t="shared" si="3" ref="I10:I15">IF(ISERROR(F10/C10-1),"н/д",F10/C10-1)</f>
        <v>0.03994759278561766</v>
      </c>
      <c r="J10" s="20">
        <f t="shared" si="1"/>
        <v>0.20506765699255758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1514.68</v>
      </c>
      <c r="E11" s="19">
        <f>'[1]S&amp;P500 (США)'!C688</f>
        <v>1558.71</v>
      </c>
      <c r="F11" s="19">
        <f>'[1]S&amp;P500 (США)'!C683</f>
        <v>1545.8</v>
      </c>
      <c r="G11" s="20">
        <f t="shared" si="0"/>
        <v>-0.008282490007762933</v>
      </c>
      <c r="H11" s="20">
        <f>IF(ISERROR(F11/D11-1),"н/д",F11/D11-1)</f>
        <v>0.020545593788787064</v>
      </c>
      <c r="I11" s="20">
        <f t="shared" si="3"/>
        <v>0.057398299461655755</v>
      </c>
      <c r="J11" s="20">
        <f t="shared" si="1"/>
        <v>0.2097239853205275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3700.01</v>
      </c>
      <c r="E12" s="19">
        <f>'[1]евр-индексы'!L170</f>
        <v>3776.52</v>
      </c>
      <c r="F12" s="19">
        <f>'[1]евр-индексы'!I170*1</f>
        <v>3756.35</v>
      </c>
      <c r="G12" s="20">
        <f t="shared" si="0"/>
        <v>-0.005340895851207006</v>
      </c>
      <c r="H12" s="20">
        <f t="shared" si="2"/>
        <v>0.015226985873010968</v>
      </c>
      <c r="I12" s="20">
        <f t="shared" si="3"/>
        <v>0.013698223494774231</v>
      </c>
      <c r="J12" s="20">
        <f t="shared" si="1"/>
        <v>0.19729645306882215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7708.16</v>
      </c>
      <c r="E13" s="19">
        <f>'[1]евр-индексы'!L36</f>
        <v>7932.51</v>
      </c>
      <c r="F13" s="19">
        <f>'[1]евр-индексы'!I36*1</f>
        <v>7903</v>
      </c>
      <c r="G13" s="20">
        <f t="shared" si="0"/>
        <v>-0.0037201339802912514</v>
      </c>
      <c r="H13" s="20">
        <f t="shared" si="2"/>
        <v>0.025277108933909</v>
      </c>
      <c r="I13" s="20">
        <f t="shared" si="3"/>
        <v>0.02691977343574381</v>
      </c>
      <c r="J13" s="20">
        <f t="shared" si="1"/>
        <v>0.3045731868364061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6378.6</v>
      </c>
      <c r="E14" s="19">
        <f>'[1]евр-индексы'!L35</f>
        <v>6388.549999999999</v>
      </c>
      <c r="F14" s="19">
        <f>'[1]евр-индексы'!I35*1</f>
        <v>6376.73</v>
      </c>
      <c r="G14" s="20">
        <f t="shared" si="0"/>
        <v>-0.0018501850967747036</v>
      </c>
      <c r="H14" s="20">
        <f t="shared" si="2"/>
        <v>-0.00029316777976373665</v>
      </c>
      <c r="I14" s="20">
        <f t="shared" si="3"/>
        <v>0.0534425422460405</v>
      </c>
      <c r="J14" s="20">
        <f t="shared" si="1"/>
        <v>0.12868870449299763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11606.38</v>
      </c>
      <c r="E15" s="19">
        <f>'[1]Япония'!C688</f>
        <v>12635.69</v>
      </c>
      <c r="F15" s="19">
        <f>'[1]Япония'!C683</f>
        <v>12338.53</v>
      </c>
      <c r="G15" s="20">
        <f t="shared" si="0"/>
        <v>-0.02351751269618041</v>
      </c>
      <c r="H15" s="20">
        <f t="shared" si="2"/>
        <v>0.06308168438393369</v>
      </c>
      <c r="I15" s="20">
        <f t="shared" si="3"/>
        <v>0.17419675943989676</v>
      </c>
      <c r="J15" s="20">
        <f t="shared" si="1"/>
        <v>0.4705573580012967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7964.63</v>
      </c>
      <c r="E17" s="19">
        <f>'[1]азия-индексы'!S96*1</f>
        <v>7811.84</v>
      </c>
      <c r="F17" s="19">
        <f>'[1]азия-индексы'!K96*1</f>
        <v>7796.22</v>
      </c>
      <c r="G17" s="20">
        <f aca="true" t="shared" si="4" ref="G17:G22">IF(ISERROR(F17/E17-1),"н/д",F17/E17-1)</f>
        <v>-0.001999528920203164</v>
      </c>
      <c r="H17" s="20">
        <f aca="true" t="shared" si="5" ref="H17:H22">IF(ISERROR(F17/D17-1),"н/д",F17/D17-1)</f>
        <v>-0.02114473616476842</v>
      </c>
      <c r="I17" s="20">
        <f aca="true" t="shared" si="6" ref="I17:I22">IF(ISERROR(F17/C17-1),"н/д",F17/C17-1)</f>
        <v>0.009655954807644918</v>
      </c>
      <c r="J17" s="20">
        <f aca="true" t="shared" si="7" ref="J17:J22">IF(ISERROR(F17/B17-1),"н/д",F17/B17-1)</f>
        <v>0.09913661843158939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477.15000000000003</v>
      </c>
      <c r="E18" s="19">
        <f>'[1]азия-индексы'!S108</f>
        <v>491.79</v>
      </c>
      <c r="F18" s="19">
        <f>'[1]азия-индексы'!K108*1</f>
        <v>489.99</v>
      </c>
      <c r="G18" s="20">
        <f t="shared" si="4"/>
        <v>-0.0036600988226682674</v>
      </c>
      <c r="H18" s="20">
        <f t="shared" si="5"/>
        <v>0.026909776799748375</v>
      </c>
      <c r="I18" s="20">
        <f>IF(ISERROR(F18/C18-1),"н/д",F18/C18-1)</f>
        <v>0.09578227032829423</v>
      </c>
      <c r="J18" s="20">
        <f t="shared" si="7"/>
        <v>0.44403512908169285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18918.52</v>
      </c>
      <c r="E19" s="19">
        <f>'[1]Индия'!C688</f>
        <v>18792.87</v>
      </c>
      <c r="F19" s="19">
        <f>'[1]Индия'!C683</f>
        <v>18798.2067</v>
      </c>
      <c r="G19" s="20">
        <f t="shared" si="4"/>
        <v>0.00028397472019969783</v>
      </c>
      <c r="H19" s="20">
        <f t="shared" si="5"/>
        <v>-0.0063595513813977655</v>
      </c>
      <c r="I19" s="20">
        <f t="shared" si="6"/>
        <v>-0.04783144704931297</v>
      </c>
      <c r="J19" s="20">
        <f t="shared" si="7"/>
        <v>0.18865251487222023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4806.669999999999</v>
      </c>
      <c r="E20" s="19">
        <f>'[1]азия-индексы'!S104</f>
        <v>4804.13</v>
      </c>
      <c r="F20" s="19">
        <f>'[1]азия-индексы'!K104*1</f>
        <v>4730.46</v>
      </c>
      <c r="G20" s="20">
        <f t="shared" si="4"/>
        <v>-0.015334722415921265</v>
      </c>
      <c r="H20" s="20">
        <f t="shared" si="5"/>
        <v>-0.01585505141813337</v>
      </c>
      <c r="I20" s="20">
        <f t="shared" si="6"/>
        <v>0.07557144123926518</v>
      </c>
      <c r="J20" s="20">
        <f>IF(ISERROR(F20/B20-1),"н/д",F20/B20-1)</f>
        <v>0.21634735296613328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2469.53</v>
      </c>
      <c r="E21" s="19">
        <f>'[1]азия-индексы'!S143</f>
        <v>2324.2400000000002</v>
      </c>
      <c r="F21" s="19">
        <f>'[1]азия-индексы'!K143*1</f>
        <v>2328.28</v>
      </c>
      <c r="G21" s="20">
        <f t="shared" si="4"/>
        <v>0.0017382025952570324</v>
      </c>
      <c r="H21" s="20">
        <f t="shared" si="5"/>
        <v>-0.057197118480034614</v>
      </c>
      <c r="I21" s="20">
        <f t="shared" si="6"/>
        <v>0.022938661816200856</v>
      </c>
      <c r="J21" s="20">
        <f t="shared" si="7"/>
        <v>0.05824655815792701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57424.29</v>
      </c>
      <c r="E22" s="19">
        <f>'[1]Бразилия'!C688</f>
        <v>56030.03</v>
      </c>
      <c r="F22" s="19">
        <f>'[1]Бразилия'!C683</f>
        <v>55576.67</v>
      </c>
      <c r="G22" s="20">
        <f t="shared" si="4"/>
        <v>-0.00809137528571735</v>
      </c>
      <c r="H22" s="20">
        <f t="shared" si="5"/>
        <v>-0.03217488627199405</v>
      </c>
      <c r="I22" s="20">
        <f t="shared" si="6"/>
        <v>-0.10262569563592905</v>
      </c>
      <c r="J22" s="20">
        <f t="shared" si="7"/>
        <v>-0.05159865031568922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109.41</v>
      </c>
      <c r="E24" s="19">
        <f>'[1]нефть Brent'!C688</f>
        <v>107.47</v>
      </c>
      <c r="F24" s="29">
        <f>'[1]нефть Brent'!C683</f>
        <v>107.2371</v>
      </c>
      <c r="G24" s="20">
        <f>IF(ISERROR(F24/E24-1),"н/д",F24/E24-1)</f>
        <v>-0.0021671164045780067</v>
      </c>
      <c r="H24" s="20">
        <f aca="true" t="shared" si="8" ref="H24:H33">IF(ISERROR(F24/D24-1),"н/д",F24/D24-1)</f>
        <v>-0.019860159034823077</v>
      </c>
      <c r="I24" s="20">
        <f aca="true" t="shared" si="9" ref="I24:I33">IF(ISERROR(F24/C24-1),"н/д",F24/C24-1)</f>
        <v>-0.034074040713384934</v>
      </c>
      <c r="J24" s="20">
        <f>IF(ISERROR(F24/B24-1),"н/д",F24/B24-1)</f>
        <v>-0.04635749221876395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90.67</v>
      </c>
      <c r="E25" s="19">
        <f>'[1]сырье'!P85</f>
        <v>92.48</v>
      </c>
      <c r="F25" s="29">
        <f>'[1]сырье'!M85*1</f>
        <v>92.5</v>
      </c>
      <c r="G25" s="20">
        <f aca="true" t="shared" si="10" ref="G25:G33">IF(ISERROR(F25/E25-1),"н/д",F25/E25-1)</f>
        <v>0.00021626297577848064</v>
      </c>
      <c r="H25" s="20">
        <f t="shared" si="8"/>
        <v>0.020183081504356437</v>
      </c>
      <c r="I25" s="20">
        <f t="shared" si="9"/>
        <v>-0.0070845856590811</v>
      </c>
      <c r="J25" s="20">
        <f aca="true" t="shared" si="11" ref="J25:J31">IF(ISERROR(F25/B25-1),"н/д",F25/B25-1)</f>
        <v>-0.08696081334517802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1572.3</v>
      </c>
      <c r="E26" s="19">
        <f>'[1]Золото'!C688</f>
        <v>1613.8</v>
      </c>
      <c r="F26" s="19">
        <f>'[1]Золото'!C683</f>
        <v>1612.26</v>
      </c>
      <c r="G26" s="20">
        <f t="shared" si="10"/>
        <v>-0.0009542694261990281</v>
      </c>
      <c r="H26" s="20">
        <f t="shared" si="8"/>
        <v>0.0254149971379507</v>
      </c>
      <c r="I26" s="20">
        <f t="shared" si="9"/>
        <v>-0.030044519311755558</v>
      </c>
      <c r="J26" s="20">
        <f t="shared" si="11"/>
        <v>0.0025854494548689377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7718.42</v>
      </c>
      <c r="E27" s="19">
        <f>'[1]Медь'!C688</f>
        <v>7572.92</v>
      </c>
      <c r="F27" s="19">
        <f>'[1]Медь'!C683</f>
        <v>7586.69</v>
      </c>
      <c r="G27" s="20">
        <f t="shared" si="10"/>
        <v>0.0018183210703399677</v>
      </c>
      <c r="H27" s="20">
        <f t="shared" si="8"/>
        <v>-0.01706696448236822</v>
      </c>
      <c r="I27" s="20">
        <f t="shared" si="9"/>
        <v>-0.06284170555696933</v>
      </c>
      <c r="J27" s="20">
        <f t="shared" si="11"/>
        <v>0.007395988745696691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16605</v>
      </c>
      <c r="E28" s="19">
        <f>'[1]Никель'!C688</f>
        <v>16895</v>
      </c>
      <c r="F28" s="19">
        <f>'[1]Никель'!C683</f>
        <v>16850</v>
      </c>
      <c r="G28" s="20">
        <f t="shared" si="10"/>
        <v>-0.0026635099141757435</v>
      </c>
      <c r="H28" s="20">
        <f t="shared" si="8"/>
        <v>0.01475459199036444</v>
      </c>
      <c r="I28" s="20">
        <f t="shared" si="9"/>
        <v>-0.02741702741702745</v>
      </c>
      <c r="J28" s="20">
        <f t="shared" si="11"/>
        <v>-0.11780418628990053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1975</v>
      </c>
      <c r="E29" s="19">
        <f>'[1]Алюминий'!C688</f>
        <v>1928</v>
      </c>
      <c r="F29" s="19">
        <f>'[1]Алюминий'!C683</f>
        <v>1922.5</v>
      </c>
      <c r="G29" s="20">
        <f t="shared" si="10"/>
        <v>-0.0028526970954356745</v>
      </c>
      <c r="H29" s="20">
        <f t="shared" si="8"/>
        <v>-0.02658227848101269</v>
      </c>
      <c r="I29" s="20">
        <f t="shared" si="9"/>
        <v>-0.06990807934204157</v>
      </c>
      <c r="J29" s="20">
        <f t="shared" si="11"/>
        <v>-0.08799934024505174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85.4</v>
      </c>
      <c r="E30" s="19">
        <f>'[1]сырье'!P104</f>
        <v>88.19999999999999</v>
      </c>
      <c r="F30" s="19" t="str">
        <f>'[1]сырье'!M104</f>
        <v>88,35</v>
      </c>
      <c r="G30" s="20">
        <f t="shared" si="10"/>
        <v>0.001700680272108901</v>
      </c>
      <c r="H30" s="20">
        <f t="shared" si="8"/>
        <v>0.034543325526931845</v>
      </c>
      <c r="I30" s="20">
        <f t="shared" si="9"/>
        <v>0.17611821086261958</v>
      </c>
      <c r="J30" s="20">
        <f t="shared" si="11"/>
        <v>-0.08388635420987145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18.39</v>
      </c>
      <c r="E31" s="19">
        <f>'[1]Сахар'!C688</f>
        <v>18.35</v>
      </c>
      <c r="F31" s="19">
        <f>'[1]Сахар'!C683</f>
        <v>17.38</v>
      </c>
      <c r="G31" s="20">
        <f t="shared" si="10"/>
        <v>-0.05286103542234344</v>
      </c>
      <c r="H31" s="20">
        <f t="shared" si="8"/>
        <v>-0.05492115280043508</v>
      </c>
      <c r="I31" s="20">
        <f t="shared" si="9"/>
        <v>-0.07847295864262993</v>
      </c>
      <c r="J31" s="20">
        <f t="shared" si="11"/>
        <v>-0.25375697724345214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708.5</v>
      </c>
      <c r="E32" s="19">
        <f>'[1]сырье'!P101</f>
        <v>733</v>
      </c>
      <c r="F32" s="19">
        <f>'[1]сырье'!M101*1</f>
        <v>730.25</v>
      </c>
      <c r="G32" s="20">
        <f t="shared" si="10"/>
        <v>-0.003751705320600318</v>
      </c>
      <c r="H32" s="20">
        <f t="shared" si="8"/>
        <v>0.03069865913902614</v>
      </c>
      <c r="I32" s="20">
        <f t="shared" si="9"/>
        <v>0.060254083484573506</v>
      </c>
      <c r="J32" s="20">
        <f>IF(ISERROR(F32/B32-1),"н/д",F32/B32-1)</f>
        <v>0.12001533742331283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720.4</v>
      </c>
      <c r="E33" s="19">
        <f>'[1]Пшеница'!C688</f>
        <v>728.6</v>
      </c>
      <c r="F33" s="19">
        <f>'[1]Пшеница'!C683</f>
        <v>726.6</v>
      </c>
      <c r="G33" s="20">
        <f t="shared" si="10"/>
        <v>-0.0027449903925336194</v>
      </c>
      <c r="H33" s="20">
        <f t="shared" si="8"/>
        <v>0.008606329816768454</v>
      </c>
      <c r="I33" s="20">
        <f t="shared" si="9"/>
        <v>-0.03171641791044766</v>
      </c>
      <c r="J33" s="20">
        <f>IF(ISERROR(F33/B33-1),"н/д",F33/B33-1)</f>
        <v>0.040974212034383894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41334</v>
      </c>
      <c r="E35" s="14">
        <f>IF(J35=2,F35-3,F35-1)</f>
        <v>41354</v>
      </c>
      <c r="F35" s="33">
        <f>I1</f>
        <v>41355</v>
      </c>
      <c r="G35" s="34"/>
      <c r="H35" s="35"/>
      <c r="I35" s="34"/>
      <c r="J35" s="36">
        <f>WEEKDAY(F35)</f>
        <v>6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816.8</v>
      </c>
      <c r="E37" s="19">
        <f>'[1]ост. ср-тв на кс'!AJ5</f>
        <v>809</v>
      </c>
      <c r="F37" s="19">
        <f>'[1]ост. ср-тв на кс'!AI5</f>
        <v>844.8</v>
      </c>
      <c r="G37" s="20">
        <f t="shared" si="12"/>
        <v>0.04425216316440039</v>
      </c>
      <c r="H37" s="20">
        <f aca="true" t="shared" si="13" ref="H37:H42">IF(ISERROR(F37/D37-1),"н/д",F37/D37-1)</f>
        <v>0.03428011753183147</v>
      </c>
      <c r="I37" s="20">
        <f aca="true" t="shared" si="14" ref="I37:I42">IF(ISERROR(F37/C37-1),"н/д",F37/C37-1)</f>
        <v>-0.38177826564215156</v>
      </c>
      <c r="J37" s="20">
        <f aca="true" t="shared" si="15" ref="J37:J42">IF(ISERROR(F37/B37-1),"н/д",F37/B37-1)</f>
        <v>-0.13918891379661713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605.2</v>
      </c>
      <c r="E38" s="19">
        <f>'[1]ост. ср-тв на кс'!AL5</f>
        <v>629.4</v>
      </c>
      <c r="F38" s="19">
        <f>'[1]ост. ср-тв на кс'!AK5</f>
        <v>654</v>
      </c>
      <c r="G38" s="20">
        <f t="shared" si="12"/>
        <v>0.03908484270734047</v>
      </c>
      <c r="H38" s="20">
        <f t="shared" si="13"/>
        <v>0.08063450099140779</v>
      </c>
      <c r="I38" s="20">
        <f t="shared" si="14"/>
        <v>-0.33387655326950494</v>
      </c>
      <c r="J38" s="20">
        <f t="shared" si="15"/>
        <v>-0.11080897348742347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6.49</v>
      </c>
      <c r="E39" s="28">
        <f>'[1]mibid-mibor'!C8</f>
        <v>6.5</v>
      </c>
      <c r="F39" s="28">
        <f>'[1]mibid-mibor'!D8</f>
        <v>6.5</v>
      </c>
      <c r="G39" s="20">
        <f t="shared" si="12"/>
        <v>0</v>
      </c>
      <c r="H39" s="20">
        <f t="shared" si="13"/>
        <v>0.0015408320493066618</v>
      </c>
      <c r="I39" s="20">
        <f t="shared" si="14"/>
        <v>-0.02985074626865669</v>
      </c>
      <c r="J39" s="20">
        <f t="shared" si="15"/>
        <v>0.023622047244094446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7.42</v>
      </c>
      <c r="E40" s="28">
        <f>'[1]mibid-mibor'!E8</f>
        <v>7.4</v>
      </c>
      <c r="F40" s="28">
        <f>'[1]mibid-mibor'!F8</f>
        <v>7.4</v>
      </c>
      <c r="G40" s="20">
        <f t="shared" si="12"/>
        <v>0</v>
      </c>
      <c r="H40" s="20">
        <f t="shared" si="13"/>
        <v>-0.0026954177897573484</v>
      </c>
      <c r="I40" s="20">
        <f t="shared" si="14"/>
        <v>-0.01726427622841964</v>
      </c>
      <c r="J40" s="20">
        <f t="shared" si="15"/>
        <v>0.0013531799729364913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30.5124</v>
      </c>
      <c r="E41" s="28">
        <f>'[1]МакроDelay'!L7</f>
        <v>30.9446</v>
      </c>
      <c r="F41" s="28">
        <f>'[1]МакроDelay'!Q7</f>
        <v>30.8923</v>
      </c>
      <c r="G41" s="20">
        <f>IF(ISERROR(F41/E41-1),"н/д",F41/E41-1)</f>
        <v>-0.0016901171771489532</v>
      </c>
      <c r="H41" s="20">
        <f>IF(ISERROR(F41/D41-1),"н/д",F41/D41-1)</f>
        <v>0.012450675790826038</v>
      </c>
      <c r="I41" s="20">
        <f t="shared" si="14"/>
        <v>0.01710746821981579</v>
      </c>
      <c r="J41" s="20">
        <f t="shared" si="15"/>
        <v>-0.040497058378748285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40.1024</v>
      </c>
      <c r="E42" s="28">
        <f>'[1]МакроDelay'!L9</f>
        <v>39.8752</v>
      </c>
      <c r="F42" s="28">
        <f>'[1]МакроDelay'!Q9</f>
        <v>39.9746</v>
      </c>
      <c r="G42" s="20">
        <f t="shared" si="12"/>
        <v>0.0024927774656930968</v>
      </c>
      <c r="H42" s="20">
        <f t="shared" si="13"/>
        <v>-0.003186841685285713</v>
      </c>
      <c r="I42" s="20">
        <f t="shared" si="14"/>
        <v>-0.006313915970230122</v>
      </c>
      <c r="J42" s="20">
        <f t="shared" si="15"/>
        <v>-0.0407159135996622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41334</v>
      </c>
      <c r="E43" s="38">
        <f>'[1]ЗВР-cbr'!D4</f>
        <v>41341</v>
      </c>
      <c r="F43" s="38">
        <f>'[1]ЗВР-cbr'!D3</f>
        <v>41348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523,4</v>
      </c>
      <c r="E44" s="19" t="str">
        <f>'[1]ЗВР-cbr'!L4</f>
        <v>522,1</v>
      </c>
      <c r="F44" s="19" t="str">
        <f>'[1]ЗВР-cbr'!L3</f>
        <v>520</v>
      </c>
      <c r="G44" s="20">
        <f>IF(ISERROR(F44/E44-1),"н/д",F44/E44-1)</f>
        <v>-0.00402221796590696</v>
      </c>
      <c r="H44" s="20"/>
      <c r="I44" s="20">
        <f>IF(ISERROR(F44/C44-1),"н/д",F44/C44-1)</f>
        <v>0.04417670682730934</v>
      </c>
      <c r="J44" s="20">
        <f>IF(ISERROR(F44/B44-1),"н/д",F44/B44-1)</f>
        <v>0.18802832990632856</v>
      </c>
      <c r="K44" s="13"/>
    </row>
    <row r="45" spans="1:11" ht="18.75">
      <c r="A45" s="40"/>
      <c r="B45" s="38">
        <v>40909</v>
      </c>
      <c r="C45" s="38">
        <v>41275</v>
      </c>
      <c r="D45" s="38">
        <v>41334</v>
      </c>
      <c r="E45" s="38">
        <v>41337</v>
      </c>
      <c r="F45" s="38">
        <v>41344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1.6</v>
      </c>
      <c r="E46" s="42">
        <v>1.6</v>
      </c>
      <c r="F46" s="42">
        <v>1.7</v>
      </c>
      <c r="G46" s="20">
        <f>IF(ISERROR(F46-E46),"н/д",F46-E46)/100</f>
        <v>0.0009999999999999987</v>
      </c>
      <c r="H46" s="20">
        <f>IF(ISERROR(F46-D46),"н/д",F46-D46)/100</f>
        <v>0.0009999999999999987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41224</v>
      </c>
      <c r="E47" s="44">
        <f>'[1]M2'!P23</f>
        <v>41255</v>
      </c>
      <c r="F47" s="44">
        <f>'[1]M2'!P22</f>
        <v>41286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25080.6</v>
      </c>
      <c r="E48" s="19">
        <f>'[1]M2'!Q23</f>
        <v>27405.4</v>
      </c>
      <c r="F48" s="19">
        <f>'[1]M2'!Q22</f>
        <v>26745</v>
      </c>
      <c r="G48" s="20"/>
      <c r="H48" s="20">
        <f>IF(ISERROR(F48/D48-1),"н/д",F48/D48-1)</f>
        <v>0.06636204875481444</v>
      </c>
      <c r="I48" s="20">
        <f>IF(ISERROR(F48/C48-1),"н/д",F48/C48-1)</f>
        <v>0.09238617658711523</v>
      </c>
      <c r="J48" s="20">
        <f>IF(ISERROR(F48/B48-1),"н/д",F48/B48-1)</f>
        <v>0.3364548093884139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'[1]ПромПр-во'!B23</f>
        <v>101.8</v>
      </c>
      <c r="E49" s="19">
        <f>'[1]ПромПр-во'!B24</f>
        <v>101.9</v>
      </c>
      <c r="F49" s="19">
        <f>'[1]ПромПр-во'!B31</f>
        <v>98.5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41214</v>
      </c>
      <c r="E54" s="44">
        <v>41244</v>
      </c>
      <c r="F54" s="44">
        <v>41275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951.4</v>
      </c>
      <c r="E55" s="19">
        <f>'[1]Дох-Расх фед.б.'!J5*1</f>
        <v>1451.5</v>
      </c>
      <c r="F55" s="19">
        <v>1091.23</v>
      </c>
      <c r="G55" s="20">
        <f>IF(ISERROR(F55/E55-1),"н/д",F55/E55-1)</f>
        <v>-0.2482053048570444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879.5</v>
      </c>
      <c r="E56" s="19">
        <f>'[1]Дох-Расх фед.б.'!J29*1</f>
        <v>2253</v>
      </c>
      <c r="F56" s="19">
        <v>1172.48</v>
      </c>
      <c r="G56" s="20">
        <f>IF(ISERROR(F56/E56-1),"н/д",F56/E56-1)</f>
        <v>-0.47959165557035066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71.89999999999998</v>
      </c>
      <c r="E57" s="25">
        <f>E55-E56</f>
        <v>-801.5</v>
      </c>
      <c r="F57" s="19">
        <f>F55-F56</f>
        <v>-81.25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41183</v>
      </c>
      <c r="E58" s="44">
        <v>41214</v>
      </c>
      <c r="F58" s="44">
        <v>41244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522</v>
      </c>
      <c r="C59" s="42">
        <v>531.863</v>
      </c>
      <c r="D59" s="42">
        <v>46.052</v>
      </c>
      <c r="E59" s="42">
        <v>45.447</v>
      </c>
      <c r="F59" s="42">
        <v>48.568</v>
      </c>
      <c r="G59" s="20">
        <f>IF(ISERROR(F59/E59-1),"н/д",F59/E59-1)</f>
        <v>0.06867339978436404</v>
      </c>
      <c r="H59" s="20">
        <f>IF(ISERROR(C59/B59-1),"н/д",C59/B59-1)</f>
        <v>0.018894636015325705</v>
      </c>
      <c r="I59" s="13"/>
      <c r="J59" s="5"/>
    </row>
    <row r="60" spans="1:10" ht="37.5">
      <c r="A60" s="18" t="s">
        <v>70</v>
      </c>
      <c r="B60" s="42">
        <v>323.2</v>
      </c>
      <c r="C60" s="42">
        <v>333.802</v>
      </c>
      <c r="D60" s="42">
        <v>31.553</v>
      </c>
      <c r="E60" s="42">
        <v>30.091</v>
      </c>
      <c r="F60" s="42">
        <v>31.436</v>
      </c>
      <c r="G60" s="20">
        <f>IF(ISERROR(F60/E60-1),"н/д",F60/E60-1)</f>
        <v>0.04469775015785449</v>
      </c>
      <c r="H60" s="20">
        <f>IF(ISERROR(C60/B60-1),"н/д",C60/B60-1)</f>
        <v>0.032803217821782304</v>
      </c>
      <c r="I60" s="13"/>
      <c r="J60" s="5"/>
    </row>
    <row r="61" spans="1:10" ht="37.5">
      <c r="A61" s="18" t="s">
        <v>71</v>
      </c>
      <c r="B61" s="42">
        <f>B59-B60</f>
        <v>198.8</v>
      </c>
      <c r="C61" s="42">
        <f>C59-C60</f>
        <v>198.06100000000004</v>
      </c>
      <c r="D61" s="42">
        <f>D59-D60</f>
        <v>14.498999999999999</v>
      </c>
      <c r="E61" s="42">
        <f>E59-E60</f>
        <v>15.356000000000002</v>
      </c>
      <c r="F61" s="42">
        <f>F59-F60</f>
        <v>17.131999999999998</v>
      </c>
      <c r="G61" s="20">
        <f>IF(ISERROR(F61/E61-1),"н/д",F61/E61-1)</f>
        <v>0.11565511852044774</v>
      </c>
      <c r="H61" s="20">
        <f>IF(ISERROR(C61/B61-1),"н/д",C61/B61-1)</f>
        <v>-0.0037173038229375566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-86.204</v>
      </c>
      <c r="C63" s="19">
        <v>-51.3</v>
      </c>
      <c r="D63" s="19">
        <v>-3.2</v>
      </c>
      <c r="E63" s="19">
        <v>-5.2</v>
      </c>
      <c r="F63" s="19">
        <v>-8.4</v>
      </c>
      <c r="G63" s="20">
        <f>IF(ISERROR(F63/E63-1),"н/д",F63/E63-1)</f>
        <v>0.6153846153846154</v>
      </c>
      <c r="H63" s="20">
        <f>IF(ISERROR(C63/B63-1),"н/д",C63/B63-1)</f>
        <v>-0.40490000464015585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41214</v>
      </c>
      <c r="E64" s="44">
        <v>41244</v>
      </c>
      <c r="F64" s="44">
        <v>41275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9818.048</v>
      </c>
      <c r="C65" s="19">
        <v>11871.363</v>
      </c>
      <c r="D65" s="19">
        <v>13196.495</v>
      </c>
      <c r="E65" s="19">
        <v>13434.237</v>
      </c>
      <c r="F65" s="19">
        <v>14251.046</v>
      </c>
      <c r="G65" s="20">
        <f>IF(ISERROR(F65/E65-1),"н/д",F65/E65-1)</f>
        <v>0.0608005501168396</v>
      </c>
      <c r="H65" s="20">
        <f>IF(ISERROR(C65/B65-1),"н/д",C65/B65-1)</f>
        <v>0.20913678564211535</v>
      </c>
      <c r="I65" s="13"/>
      <c r="J65" s="5"/>
    </row>
    <row r="66" spans="1:11" ht="18.75">
      <c r="A66" s="18" t="s">
        <v>78</v>
      </c>
      <c r="B66" s="19">
        <v>7.5</v>
      </c>
      <c r="C66" s="19">
        <v>6.6</v>
      </c>
      <c r="D66" s="19">
        <v>5.4</v>
      </c>
      <c r="E66" s="19">
        <v>5.3</v>
      </c>
      <c r="F66" s="19">
        <v>6</v>
      </c>
      <c r="G66" s="20">
        <f>IF(ISERROR(F66/E66-1),"н/д",F66/E66-1)</f>
        <v>0.13207547169811318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50"/>
      <c r="F73" s="50"/>
      <c r="G73" s="8"/>
      <c r="H73" s="8"/>
      <c r="I73" s="8"/>
      <c r="J73" s="8"/>
      <c r="K73" s="13"/>
    </row>
    <row r="74" spans="1:10" s="8" customFormat="1" ht="15.75">
      <c r="A74" s="55"/>
      <c r="B74" s="55"/>
      <c r="E74" s="50"/>
      <c r="F74" s="50"/>
      <c r="I74" s="10"/>
      <c r="J74" s="10"/>
    </row>
    <row r="75" spans="1:10" s="8" customFormat="1" ht="15.75">
      <c r="A75" s="55"/>
      <c r="B75" s="55"/>
      <c r="E75" s="50"/>
      <c r="F75" s="50"/>
      <c r="I75" s="10"/>
      <c r="J75" s="10"/>
    </row>
    <row r="76" spans="1:10" s="8" customFormat="1" ht="15.75">
      <c r="A76" s="55"/>
      <c r="B76" s="55"/>
      <c r="E76" s="50"/>
      <c r="F76" s="50"/>
      <c r="I76" s="10"/>
      <c r="J76" s="10"/>
    </row>
    <row r="77" spans="1:10" s="8" customFormat="1" ht="15.75">
      <c r="A77" s="55"/>
      <c r="B77" s="55"/>
      <c r="E77" s="50"/>
      <c r="F77" s="50"/>
      <c r="I77" s="10"/>
      <c r="J77" s="10"/>
    </row>
    <row r="78" spans="1:10" s="8" customFormat="1" ht="15.75">
      <c r="A78" s="55"/>
      <c r="B78" s="55"/>
      <c r="E78" s="50"/>
      <c r="F78" s="50"/>
      <c r="I78" s="10"/>
      <c r="J78" s="10"/>
    </row>
    <row r="79" spans="1:10" s="8" customFormat="1" ht="15.75">
      <c r="A79" s="55"/>
      <c r="B79" s="55"/>
      <c r="E79" s="50"/>
      <c r="F79" s="50"/>
      <c r="I79" s="10"/>
      <c r="J79" s="10"/>
    </row>
    <row r="80" spans="1:10" s="8" customFormat="1" ht="15.75">
      <c r="A80" s="55"/>
      <c r="B80" s="55"/>
      <c r="E80" s="50"/>
      <c r="F80" s="50"/>
      <c r="I80" s="10"/>
      <c r="J80" s="10"/>
    </row>
    <row r="81" spans="1:10" s="8" customFormat="1" ht="15.75">
      <c r="A81" s="55"/>
      <c r="B81" s="55"/>
      <c r="E81" s="50"/>
      <c r="F81" s="50"/>
      <c r="I81" s="10"/>
      <c r="J81" s="10"/>
    </row>
    <row r="82" spans="1:10" s="8" customFormat="1" ht="15.75">
      <c r="A82" s="55"/>
      <c r="B82" s="55"/>
      <c r="E82" s="50"/>
      <c r="F82" s="50"/>
      <c r="I82" s="10"/>
      <c r="J82" s="10"/>
    </row>
    <row r="83" spans="1:10" s="8" customFormat="1" ht="15.75">
      <c r="A83" s="55"/>
      <c r="B83" s="55"/>
      <c r="C83" s="56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5"/>
      <c r="B86" s="55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5"/>
      <c r="B87" s="55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5"/>
      <c r="B88" s="55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5"/>
      <c r="B89" s="55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5"/>
      <c r="B90" s="55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5"/>
      <c r="B91" s="55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5"/>
      <c r="B92" s="55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5"/>
      <c r="B93" s="55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5"/>
      <c r="B94" s="55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5"/>
      <c r="B95" s="55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5"/>
      <c r="B96" s="55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5"/>
      <c r="B97" s="55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5"/>
      <c r="B98" s="55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5"/>
      <c r="B99" s="55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5"/>
      <c r="B100" s="55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5"/>
      <c r="B101" s="55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5"/>
      <c r="B102" s="55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5"/>
      <c r="B103" s="55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5"/>
      <c r="B104" s="55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5"/>
      <c r="B105" s="55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5"/>
      <c r="B106" s="55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5"/>
      <c r="B107" s="55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5"/>
      <c r="B108" s="55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5"/>
      <c r="B109" s="55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5"/>
      <c r="B110" s="55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5"/>
      <c r="B111" s="55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5"/>
      <c r="B112" s="55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5"/>
      <c r="B113" s="55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5"/>
      <c r="B114" s="55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5"/>
      <c r="B115" s="55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5"/>
      <c r="B116" s="55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5"/>
      <c r="B117" s="55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5"/>
      <c r="B118" s="55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5"/>
      <c r="B119" s="55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5"/>
      <c r="B120" s="55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5"/>
      <c r="B121" s="55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5"/>
      <c r="B122" s="55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5"/>
      <c r="B123" s="55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5"/>
      <c r="B124" s="55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5"/>
      <c r="B125" s="55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5"/>
      <c r="B126" s="55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5"/>
      <c r="B127" s="55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5"/>
      <c r="B128" s="55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5"/>
      <c r="B129" s="55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5"/>
      <c r="B130" s="55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5"/>
      <c r="B131" s="55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5"/>
      <c r="B132" s="55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5"/>
      <c r="B133" s="55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5"/>
      <c r="B134" s="55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5"/>
      <c r="B135" s="55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5"/>
      <c r="B136" s="55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5"/>
      <c r="B137" s="55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5"/>
      <c r="B138" s="55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5"/>
      <c r="B139" s="55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5"/>
      <c r="B140" s="55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5"/>
      <c r="B141" s="55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5"/>
      <c r="B142" s="55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5"/>
      <c r="B143" s="55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5"/>
      <c r="B144" s="55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5"/>
      <c r="B145" s="55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5"/>
      <c r="B146" s="55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5"/>
      <c r="B147" s="55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5"/>
      <c r="B148" s="55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5"/>
      <c r="B149" s="55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5"/>
      <c r="B150" s="55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5"/>
      <c r="B151" s="55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5"/>
      <c r="B152" s="55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5"/>
      <c r="B153" s="55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5"/>
      <c r="B154" s="55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5"/>
      <c r="B155" s="55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5"/>
      <c r="B156" s="55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5"/>
      <c r="B157" s="55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5"/>
      <c r="B158" s="55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5"/>
      <c r="B159" s="55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5"/>
      <c r="B160" s="55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5"/>
      <c r="B161" s="55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5"/>
      <c r="B162" s="55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5"/>
      <c r="B163" s="55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5"/>
      <c r="B164" s="55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5"/>
      <c r="B165" s="55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5"/>
      <c r="B166" s="55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5"/>
      <c r="B167" s="55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5"/>
      <c r="B168" s="55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5"/>
      <c r="B169" s="55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5"/>
      <c r="B170" s="55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5"/>
      <c r="B171" s="55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3:G5 G69 G53 G43 G23 G34:G35 G83:G65536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37:G42 H16:J16 G24:G33 G36:J36 G55:G57 H61 G46:I46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2013-03-22T09:19:17Z</dcterms:created>
  <dcterms:modified xsi:type="dcterms:W3CDTF">2013-03-22T09:20:24Z</dcterms:modified>
  <cp:category/>
  <cp:version/>
  <cp:contentType/>
  <cp:contentStatus/>
</cp:coreProperties>
</file>