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<sst xmlns="http://schemas.openxmlformats.org/spreadsheetml/2006/main" count="95" uniqueCount="79">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</sst>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7894,12</v>
          </cell>
          <cell r="S96">
            <v>7856.36</v>
          </cell>
        </row>
        <row r="104">
          <cell r="K104" t="str">
            <v>4909,90</v>
          </cell>
          <cell r="S104">
            <v>4842.33</v>
          </cell>
        </row>
        <row r="108">
          <cell r="K108" t="str">
            <v>491,26</v>
          </cell>
          <cell r="S108">
            <v>489.46</v>
          </cell>
        </row>
        <row r="143">
          <cell r="K143" t="str">
            <v>2301,26</v>
          </cell>
          <cell r="S143">
            <v>2297.67</v>
          </cell>
        </row>
      </sheetData>
      <sheetData sheetId="2">
        <row r="35">
          <cell r="I35" t="str">
            <v>6405,10</v>
          </cell>
          <cell r="L35">
            <v>6399.370000000001</v>
          </cell>
        </row>
        <row r="36">
          <cell r="I36" t="str">
            <v>7874,90</v>
          </cell>
          <cell r="L36">
            <v>7879.67</v>
          </cell>
        </row>
        <row r="170">
          <cell r="I170" t="str">
            <v>3743,14</v>
          </cell>
          <cell r="L170">
            <v>3744.56</v>
          </cell>
        </row>
      </sheetData>
      <sheetData sheetId="3">
        <row r="3">
          <cell r="D3">
            <v>41348</v>
          </cell>
          <cell r="L3" t="str">
            <v>520</v>
          </cell>
        </row>
        <row r="4">
          <cell r="D4">
            <v>41341</v>
          </cell>
          <cell r="L4" t="str">
            <v>522,1</v>
          </cell>
        </row>
        <row r="5">
          <cell r="D5">
            <v>41334</v>
          </cell>
          <cell r="L5" t="str">
            <v>523,4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7.41</v>
          </cell>
          <cell r="F8">
            <v>7.41</v>
          </cell>
        </row>
      </sheetData>
      <sheetData sheetId="5">
        <row r="7">
          <cell r="L7">
            <v>30.8734</v>
          </cell>
          <cell r="Q7">
            <v>30.863</v>
          </cell>
        </row>
        <row r="9">
          <cell r="L9">
            <v>39.7526</v>
          </cell>
          <cell r="Q9">
            <v>39.6559</v>
          </cell>
        </row>
      </sheetData>
      <sheetData sheetId="6">
        <row r="85">
          <cell r="M85" t="str">
            <v>95,92</v>
          </cell>
          <cell r="P85">
            <v>96.36</v>
          </cell>
        </row>
        <row r="101">
          <cell r="M101" t="str">
            <v>730,50</v>
          </cell>
          <cell r="P101">
            <v>730.5</v>
          </cell>
        </row>
        <row r="104">
          <cell r="M104" t="str">
            <v>88,05</v>
          </cell>
          <cell r="P104">
            <v>87.99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101.8</v>
          </cell>
        </row>
        <row r="24">
          <cell r="B24">
            <v>101.9</v>
          </cell>
        </row>
        <row r="31">
          <cell r="B31">
            <v>98.5</v>
          </cell>
        </row>
      </sheetData>
      <sheetData sheetId="10">
        <row r="5">
          <cell r="AI5">
            <v>870.8</v>
          </cell>
          <cell r="AJ5">
            <v>827.7</v>
          </cell>
          <cell r="AK5">
            <v>667.4</v>
          </cell>
          <cell r="AL5">
            <v>620.8</v>
          </cell>
        </row>
      </sheetData>
      <sheetData sheetId="12">
        <row r="683">
          <cell r="C683">
            <v>109.0938</v>
          </cell>
        </row>
        <row r="688">
          <cell r="C688">
            <v>109.36</v>
          </cell>
        </row>
      </sheetData>
      <sheetData sheetId="13">
        <row r="683">
          <cell r="C683">
            <v>1594.44</v>
          </cell>
        </row>
        <row r="688">
          <cell r="C688">
            <v>1595.7</v>
          </cell>
        </row>
      </sheetData>
      <sheetData sheetId="14">
        <row r="683">
          <cell r="C683">
            <v>7596.46</v>
          </cell>
        </row>
        <row r="688">
          <cell r="C688">
            <v>7589.45</v>
          </cell>
        </row>
      </sheetData>
      <sheetData sheetId="15">
        <row r="683">
          <cell r="C683">
            <v>16800</v>
          </cell>
        </row>
        <row r="688">
          <cell r="C688">
            <v>16780</v>
          </cell>
        </row>
      </sheetData>
      <sheetData sheetId="16">
        <row r="683">
          <cell r="C683">
            <v>1909.84</v>
          </cell>
        </row>
        <row r="688">
          <cell r="C688">
            <v>1910</v>
          </cell>
        </row>
      </sheetData>
      <sheetData sheetId="17">
        <row r="683">
          <cell r="C683">
            <v>16.85</v>
          </cell>
        </row>
        <row r="688">
          <cell r="C688">
            <v>17.97</v>
          </cell>
        </row>
      </sheetData>
      <sheetData sheetId="18">
        <row r="683">
          <cell r="C683">
            <v>732.6</v>
          </cell>
        </row>
        <row r="688">
          <cell r="C688">
            <v>731.4</v>
          </cell>
        </row>
      </sheetData>
      <sheetData sheetId="19">
        <row r="683">
          <cell r="C683">
            <v>18704.53</v>
          </cell>
        </row>
        <row r="688">
          <cell r="C688">
            <v>18681.42</v>
          </cell>
        </row>
      </sheetData>
      <sheetData sheetId="20">
        <row r="683">
          <cell r="C683">
            <v>55676.78</v>
          </cell>
        </row>
        <row r="688">
          <cell r="C688">
            <v>55671.39</v>
          </cell>
        </row>
      </sheetData>
      <sheetData sheetId="21">
        <row r="683">
          <cell r="C683">
            <v>12493.79</v>
          </cell>
        </row>
        <row r="688">
          <cell r="C688">
            <v>12471.62</v>
          </cell>
        </row>
      </sheetData>
      <sheetData sheetId="22">
        <row r="683">
          <cell r="C683">
            <v>1563.77</v>
          </cell>
        </row>
        <row r="688">
          <cell r="C688">
            <v>1551.69</v>
          </cell>
        </row>
      </sheetData>
      <sheetData sheetId="23">
        <row r="683">
          <cell r="C683">
            <v>3252.48</v>
          </cell>
        </row>
        <row r="688">
          <cell r="C688">
            <v>3235.3</v>
          </cell>
        </row>
      </sheetData>
      <sheetData sheetId="24">
        <row r="683">
          <cell r="C683">
            <v>14559.65</v>
          </cell>
        </row>
        <row r="688">
          <cell r="C688">
            <v>14447.75</v>
          </cell>
        </row>
      </sheetData>
      <sheetData sheetId="25">
        <row r="683">
          <cell r="C683">
            <v>1416.29</v>
          </cell>
        </row>
        <row r="688">
          <cell r="C688">
            <v>1417</v>
          </cell>
        </row>
      </sheetData>
      <sheetData sheetId="26">
        <row r="683">
          <cell r="C683">
            <v>1444.58</v>
          </cell>
        </row>
        <row r="688">
          <cell r="C688">
            <v>1445.46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41360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41359</v>
      </c>
      <c r="F4" s="14">
        <f>I1</f>
        <v>41360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1445.46</v>
      </c>
      <c r="F6" s="19">
        <f>'[1]РТС'!C683</f>
        <v>1444.58</v>
      </c>
      <c r="G6" s="20">
        <f>IF(ISERROR(F6/E6-1),"н/д",F6/E6-1)</f>
        <v>-0.0006088027340778179</v>
      </c>
      <c r="H6" s="20">
        <f>IF(ISERROR(F6/D6-1),"н/д",F6/D6-1)</f>
        <v>-0.043197774539674105</v>
      </c>
      <c r="I6" s="20">
        <f>IF(ISERROR(F6/C6-1),"н/д",F6/C6-1)</f>
        <v>-0.08344648182221936</v>
      </c>
      <c r="J6" s="20">
        <f>IF(ISERROR(F6/B6-1),"н/д",F6/B6-1)</f>
        <v>0.010059365000207876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1417</v>
      </c>
      <c r="F7" s="19">
        <f>'[1]ММВБ'!C683</f>
        <v>1416.29</v>
      </c>
      <c r="G7" s="20">
        <f>IF(ISERROR(F7/E7-1),"н/д",F7/E7-1)</f>
        <v>-0.0005010585744531504</v>
      </c>
      <c r="H7" s="20">
        <f>IF(ISERROR(F7/D7-1),"н/д",F7/D7-1)</f>
        <v>-0.03885201623301704</v>
      </c>
      <c r="I7" s="20">
        <f>IF(ISERROR(F7/C7-1),"н/д",F7/C7-1)</f>
        <v>-0.06504403163412154</v>
      </c>
      <c r="J7" s="20">
        <f>IF(ISERROR(F7/B7-1),"н/д",F7/B7-1)</f>
        <v>-0.022140428283851987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14447.75</v>
      </c>
      <c r="F9" s="19">
        <f>'[1]DJIA (США)'!C683</f>
        <v>14559.65</v>
      </c>
      <c r="G9" s="20">
        <f aca="true" t="shared" si="0" ref="G9:G15">IF(ISERROR(F9/E9-1),"н/д",F9/E9-1)</f>
        <v>0.007745150628990727</v>
      </c>
      <c r="H9" s="20">
        <f>IF(ISERROR(F9/D9-1),"н/д",F9/D9-1)</f>
        <v>0.03594296200004421</v>
      </c>
      <c r="I9" s="20">
        <f>IF(ISERROR(F9/C9-1),"н/д",F9/C9-1)</f>
        <v>0.08781638772023004</v>
      </c>
      <c r="J9" s="20">
        <f aca="true" t="shared" si="1" ref="J9:J15">IF(ISERROR(F9/B9-1),"н/д",F9/B9-1)</f>
        <v>0.17797129376269405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3235.3</v>
      </c>
      <c r="F10" s="19">
        <f>'[1]NASDAQ Composite (США)'!C683</f>
        <v>3252.48</v>
      </c>
      <c r="G10" s="20">
        <f t="shared" si="0"/>
        <v>0.005310172163323301</v>
      </c>
      <c r="H10" s="20">
        <f aca="true" t="shared" si="2" ref="H10:H15">IF(ISERROR(F10/D10-1),"н/д",F10/D10-1)</f>
        <v>0.029203940269414197</v>
      </c>
      <c r="I10" s="20">
        <f aca="true" t="shared" si="3" ref="I10:I15">IF(ISERROR(F10/C10-1),"н/д",F10/C10-1)</f>
        <v>0.04959000390472479</v>
      </c>
      <c r="J10" s="20">
        <f t="shared" si="1"/>
        <v>0.21624106405236576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1551.69</v>
      </c>
      <c r="F11" s="19">
        <f>'[1]S&amp;P500 (США)'!C683</f>
        <v>1563.77</v>
      </c>
      <c r="G11" s="20">
        <f t="shared" si="0"/>
        <v>0.007785060160212298</v>
      </c>
      <c r="H11" s="20">
        <f>IF(ISERROR(F11/D11-1),"н/д",F11/D11-1)</f>
        <v>0.03240948583199077</v>
      </c>
      <c r="I11" s="20">
        <f t="shared" si="3"/>
        <v>0.06969060599634713</v>
      </c>
      <c r="J11" s="20">
        <f t="shared" si="1"/>
        <v>0.2237870853439523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3744.56</v>
      </c>
      <c r="F12" s="19">
        <f>'[1]евр-индексы'!I170*1</f>
        <v>3743.14</v>
      </c>
      <c r="G12" s="20">
        <f t="shared" si="0"/>
        <v>-0.0003792167838143623</v>
      </c>
      <c r="H12" s="20">
        <f t="shared" si="2"/>
        <v>0.011656725252093825</v>
      </c>
      <c r="I12" s="20">
        <f t="shared" si="3"/>
        <v>0.010133339090401261</v>
      </c>
      <c r="J12" s="20">
        <f t="shared" si="1"/>
        <v>0.193085906622128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7879.67</v>
      </c>
      <c r="F13" s="19">
        <f>'[1]евр-индексы'!I36*1</f>
        <v>7874.9</v>
      </c>
      <c r="G13" s="20">
        <f t="shared" si="0"/>
        <v>-0.0006053553004123913</v>
      </c>
      <c r="H13" s="20">
        <f t="shared" si="2"/>
        <v>0.021631621554300873</v>
      </c>
      <c r="I13" s="20">
        <f t="shared" si="3"/>
        <v>0.02326844537886097</v>
      </c>
      <c r="J13" s="20">
        <f t="shared" si="1"/>
        <v>0.29993463102847184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6399.370000000001</v>
      </c>
      <c r="F14" s="19">
        <f>'[1]евр-индексы'!I35*1</f>
        <v>6405.1</v>
      </c>
      <c r="G14" s="20">
        <f t="shared" si="0"/>
        <v>0.0008954006410004656</v>
      </c>
      <c r="H14" s="20">
        <f t="shared" si="2"/>
        <v>0.004154516665098917</v>
      </c>
      <c r="I14" s="20">
        <f t="shared" si="3"/>
        <v>0.058129296260013286</v>
      </c>
      <c r="J14" s="20">
        <f t="shared" si="1"/>
        <v>0.1337102278359128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12471.62</v>
      </c>
      <c r="F15" s="19">
        <f>'[1]Япония'!C683</f>
        <v>12493.79</v>
      </c>
      <c r="G15" s="20">
        <f t="shared" si="0"/>
        <v>0.0017776359446486367</v>
      </c>
      <c r="H15" s="20">
        <f t="shared" si="2"/>
        <v>0.07645880972361763</v>
      </c>
      <c r="I15" s="20">
        <f t="shared" si="3"/>
        <v>0.18897208428577694</v>
      </c>
      <c r="J15" s="20">
        <f t="shared" si="1"/>
        <v>0.48906189098887953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7856.36</v>
      </c>
      <c r="F17" s="19">
        <f>'[1]азия-индексы'!K96*1</f>
        <v>7894.12</v>
      </c>
      <c r="G17" s="20">
        <f aca="true" t="shared" si="4" ref="G17:G22">IF(ISERROR(F17/E17-1),"н/д",F17/E17-1)</f>
        <v>0.004806297063780107</v>
      </c>
      <c r="H17" s="20">
        <f aca="true" t="shared" si="5" ref="H17:H22">IF(ISERROR(F17/D17-1),"н/д",F17/D17-1)</f>
        <v>-0.008852890843642491</v>
      </c>
      <c r="I17" s="20">
        <f aca="true" t="shared" si="6" ref="I17:I22">IF(ISERROR(F17/C17-1),"н/д",F17/C17-1)</f>
        <v>0.022334575725944772</v>
      </c>
      <c r="J17" s="20">
        <f aca="true" t="shared" si="7" ref="J17:J22">IF(ISERROR(F17/B17-1),"н/д",F17/B17-1)</f>
        <v>0.11293888093116622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489.46</v>
      </c>
      <c r="F18" s="19">
        <f>'[1]азия-индексы'!K108*1</f>
        <v>491.26</v>
      </c>
      <c r="G18" s="20">
        <f t="shared" si="4"/>
        <v>0.003677522167286451</v>
      </c>
      <c r="H18" s="20">
        <f t="shared" si="5"/>
        <v>0.029571413601592766</v>
      </c>
      <c r="I18" s="20">
        <f>IF(ISERROR(F18/C18-1),"н/д",F18/C18-1)</f>
        <v>0.09862241703193497</v>
      </c>
      <c r="J18" s="20">
        <f t="shared" si="7"/>
        <v>0.44777790875869394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18681.42</v>
      </c>
      <c r="F19" s="19">
        <f>'[1]Индия'!C683</f>
        <v>18704.53</v>
      </c>
      <c r="G19" s="20">
        <f t="shared" si="4"/>
        <v>0.00123705799666185</v>
      </c>
      <c r="H19" s="20">
        <f t="shared" si="5"/>
        <v>-0.011311138503434792</v>
      </c>
      <c r="I19" s="20">
        <f t="shared" si="6"/>
        <v>-0.05257636816374012</v>
      </c>
      <c r="J19" s="20">
        <f t="shared" si="7"/>
        <v>0.1827291283057808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4842.33</v>
      </c>
      <c r="F20" s="19">
        <f>'[1]азия-индексы'!K104*1</f>
        <v>4909.9</v>
      </c>
      <c r="G20" s="20">
        <f t="shared" si="4"/>
        <v>0.013954026264215713</v>
      </c>
      <c r="H20" s="20">
        <f t="shared" si="5"/>
        <v>0.021476406743129894</v>
      </c>
      <c r="I20" s="20">
        <f t="shared" si="6"/>
        <v>0.1163709701256681</v>
      </c>
      <c r="J20" s="20">
        <f>IF(ISERROR(F20/B20-1),"н/д",F20/B20-1)</f>
        <v>0.2624869184663685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2297.67</v>
      </c>
      <c r="F21" s="19">
        <f>'[1]азия-индексы'!K143*1</f>
        <v>2301.26</v>
      </c>
      <c r="G21" s="20">
        <f t="shared" si="4"/>
        <v>0.001562452397428693</v>
      </c>
      <c r="H21" s="20">
        <f t="shared" si="5"/>
        <v>-0.06813847169299425</v>
      </c>
      <c r="I21" s="20">
        <f t="shared" si="6"/>
        <v>0.011067322182533923</v>
      </c>
      <c r="J21" s="20">
        <f t="shared" si="7"/>
        <v>0.045965465677028305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55671.39</v>
      </c>
      <c r="F22" s="19">
        <f>'[1]Бразилия'!C683</f>
        <v>55676.78</v>
      </c>
      <c r="G22" s="20">
        <f t="shared" si="4"/>
        <v>9.681813225781433E-05</v>
      </c>
      <c r="H22" s="20">
        <f t="shared" si="5"/>
        <v>-0.030431547346950305</v>
      </c>
      <c r="I22" s="20">
        <f t="shared" si="6"/>
        <v>-0.10100925942969563</v>
      </c>
      <c r="J22" s="20">
        <f t="shared" si="7"/>
        <v>-0.049890299327461696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109.36</v>
      </c>
      <c r="F24" s="29">
        <f>'[1]нефть Brent'!C683</f>
        <v>109.0938</v>
      </c>
      <c r="G24" s="20">
        <f>IF(ISERROR(F24/E24-1),"н/д",F24/E24-1)</f>
        <v>-0.002434162399414741</v>
      </c>
      <c r="H24" s="20">
        <f aca="true" t="shared" si="8" ref="H24:H33">IF(ISERROR(F24/D24-1),"н/д",F24/D24-1)</f>
        <v>-0.002890046613654995</v>
      </c>
      <c r="I24" s="20">
        <f aca="true" t="shared" si="9" ref="I24:I33">IF(ISERROR(F24/C24-1),"н/д",F24/C24-1)</f>
        <v>-0.017350027022158154</v>
      </c>
      <c r="J24" s="20">
        <f>IF(ISERROR(F24/B24-1),"н/д",F24/B24-1)</f>
        <v>-0.029846153846153856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96.36</v>
      </c>
      <c r="F25" s="29">
        <f>'[1]сырье'!M85*1</f>
        <v>95.92</v>
      </c>
      <c r="G25" s="20">
        <f aca="true" t="shared" si="10" ref="G25:G33">IF(ISERROR(F25/E25-1),"н/д",F25/E25-1)</f>
        <v>-0.004566210045662045</v>
      </c>
      <c r="H25" s="20">
        <f t="shared" si="8"/>
        <v>0.057902283004301225</v>
      </c>
      <c r="I25" s="20">
        <f t="shared" si="9"/>
        <v>0.02962644911979395</v>
      </c>
      <c r="J25" s="20">
        <f aca="true" t="shared" si="11" ref="J25:J31">IF(ISERROR(F25/B25-1),"н/д",F25/B25-1)</f>
        <v>-0.053203040173724125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1595.7</v>
      </c>
      <c r="F26" s="19">
        <f>'[1]Золото'!C683</f>
        <v>1594.44</v>
      </c>
      <c r="G26" s="20">
        <f t="shared" si="10"/>
        <v>-0.0007896221094190192</v>
      </c>
      <c r="H26" s="20">
        <f t="shared" si="8"/>
        <v>0.014081282198053824</v>
      </c>
      <c r="I26" s="20">
        <f t="shared" si="9"/>
        <v>-0.040765250872337844</v>
      </c>
      <c r="J26" s="20">
        <f t="shared" si="11"/>
        <v>-0.008495934880961231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7589.45</v>
      </c>
      <c r="F27" s="19">
        <f>'[1]Медь'!C683</f>
        <v>7596.46</v>
      </c>
      <c r="G27" s="20">
        <f t="shared" si="10"/>
        <v>0.0009236505939165252</v>
      </c>
      <c r="H27" s="20">
        <f t="shared" si="8"/>
        <v>-0.01580116137758769</v>
      </c>
      <c r="I27" s="20">
        <f t="shared" si="9"/>
        <v>-0.06163485032277516</v>
      </c>
      <c r="J27" s="20">
        <f t="shared" si="11"/>
        <v>0.008693294792213146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16780</v>
      </c>
      <c r="F28" s="19">
        <f>'[1]Никель'!C683</f>
        <v>16800</v>
      </c>
      <c r="G28" s="20">
        <f t="shared" si="10"/>
        <v>0.0011918951132301459</v>
      </c>
      <c r="H28" s="20">
        <f t="shared" si="8"/>
        <v>0.011743450767841113</v>
      </c>
      <c r="I28" s="20">
        <f t="shared" si="9"/>
        <v>-0.030303030303030276</v>
      </c>
      <c r="J28" s="20">
        <f t="shared" si="11"/>
        <v>-0.12042197802197807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1910</v>
      </c>
      <c r="F29" s="19">
        <f>'[1]Алюминий'!C683</f>
        <v>1909.84</v>
      </c>
      <c r="G29" s="20">
        <f t="shared" si="10"/>
        <v>-8.376963350786859E-05</v>
      </c>
      <c r="H29" s="20">
        <f t="shared" si="8"/>
        <v>-0.03299240506329115</v>
      </c>
      <c r="I29" s="20">
        <f t="shared" si="9"/>
        <v>-0.07603289791969037</v>
      </c>
      <c r="J29" s="20">
        <f t="shared" si="11"/>
        <v>-0.09400502469368521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87.99</v>
      </c>
      <c r="F30" s="19" t="str">
        <f>'[1]сырье'!M104</f>
        <v>88,05</v>
      </c>
      <c r="G30" s="20">
        <f t="shared" si="10"/>
        <v>0.0006818956699625733</v>
      </c>
      <c r="H30" s="20">
        <f t="shared" si="8"/>
        <v>0.031030444964871062</v>
      </c>
      <c r="I30" s="20">
        <f t="shared" si="9"/>
        <v>0.1721246006389776</v>
      </c>
      <c r="J30" s="20">
        <f t="shared" si="11"/>
        <v>-0.08699709664039823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17.97</v>
      </c>
      <c r="F31" s="19">
        <f>'[1]Сахар'!C683</f>
        <v>16.85</v>
      </c>
      <c r="G31" s="20">
        <f t="shared" si="10"/>
        <v>-0.06232609905397868</v>
      </c>
      <c r="H31" s="20">
        <f t="shared" si="8"/>
        <v>-0.08374116367591078</v>
      </c>
      <c r="I31" s="20">
        <f t="shared" si="9"/>
        <v>-0.10657476139978783</v>
      </c>
      <c r="J31" s="20">
        <f t="shared" si="11"/>
        <v>-0.27651352511807636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730.5</v>
      </c>
      <c r="F32" s="19">
        <f>'[1]сырье'!M101*1</f>
        <v>730.5</v>
      </c>
      <c r="G32" s="20">
        <f t="shared" si="10"/>
        <v>0</v>
      </c>
      <c r="H32" s="20">
        <f t="shared" si="8"/>
        <v>0.031051517290049402</v>
      </c>
      <c r="I32" s="20">
        <f t="shared" si="9"/>
        <v>0.060617059891107106</v>
      </c>
      <c r="J32" s="20">
        <f>IF(ISERROR(F32/B32-1),"н/д",F32/B32-1)</f>
        <v>0.12039877300613488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731.4</v>
      </c>
      <c r="F33" s="19">
        <f>'[1]Пшеница'!C683</f>
        <v>732.6</v>
      </c>
      <c r="G33" s="20">
        <f t="shared" si="10"/>
        <v>0.001640689089417613</v>
      </c>
      <c r="H33" s="20">
        <f t="shared" si="8"/>
        <v>0.016935036091060507</v>
      </c>
      <c r="I33" s="20">
        <f t="shared" si="9"/>
        <v>-0.0237206823027718</v>
      </c>
      <c r="J33" s="20">
        <f>IF(ISERROR(F33/B33-1),"н/д",F33/B33-1)</f>
        <v>0.049570200573065826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41359</v>
      </c>
      <c r="F35" s="33">
        <f>I1</f>
        <v>41360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827.7</v>
      </c>
      <c r="F37" s="19">
        <f>'[1]ост. ср-тв на кс'!AI5</f>
        <v>870.8</v>
      </c>
      <c r="G37" s="20">
        <f t="shared" si="12"/>
        <v>0.05207200676573631</v>
      </c>
      <c r="H37" s="20">
        <f aca="true" t="shared" si="13" ref="H37:H42">IF(ISERROR(F37/D37-1),"н/д",F37/D37-1)</f>
        <v>0.06611165523996076</v>
      </c>
      <c r="I37" s="20">
        <f aca="true" t="shared" si="14" ref="I37:I42">IF(ISERROR(F37/C37-1),"н/д",F37/C37-1)</f>
        <v>-0.3627515550676912</v>
      </c>
      <c r="J37" s="20">
        <f aca="true" t="shared" si="15" ref="J37:J42">IF(ISERROR(F37/B37-1),"н/д",F37/B37-1)</f>
        <v>-0.11269614835948649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620.8</v>
      </c>
      <c r="F38" s="19">
        <f>'[1]ост. ср-тв на кс'!AK5</f>
        <v>667.4</v>
      </c>
      <c r="G38" s="20">
        <f t="shared" si="12"/>
        <v>0.07506443298969079</v>
      </c>
      <c r="H38" s="20">
        <f t="shared" si="13"/>
        <v>0.10277594183740901</v>
      </c>
      <c r="I38" s="20">
        <f t="shared" si="14"/>
        <v>-0.32022815237319213</v>
      </c>
      <c r="J38" s="20">
        <f t="shared" si="15"/>
        <v>-0.09259007477906189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0.0046224961479197635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7.41</v>
      </c>
      <c r="F40" s="28">
        <f>'[1]mibid-mibor'!F8</f>
        <v>7.41</v>
      </c>
      <c r="G40" s="20">
        <f t="shared" si="12"/>
        <v>0</v>
      </c>
      <c r="H40" s="20">
        <f t="shared" si="13"/>
        <v>-0.0013477088948786742</v>
      </c>
      <c r="I40" s="20">
        <f t="shared" si="14"/>
        <v>-0.015936254980079667</v>
      </c>
      <c r="J40" s="20">
        <f t="shared" si="15"/>
        <v>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30.8734</v>
      </c>
      <c r="F41" s="28">
        <f>'[1]МакроDelay'!Q7</f>
        <v>30.863</v>
      </c>
      <c r="G41" s="20">
        <f>IF(ISERROR(F41/E41-1),"н/д",F41/E41-1)</f>
        <v>-0.0003368595619530623</v>
      </c>
      <c r="H41" s="20">
        <f>IF(ISERROR(F41/D41-1),"н/д",F41/D41-1)</f>
        <v>0.011490410456076905</v>
      </c>
      <c r="I41" s="20">
        <f t="shared" si="14"/>
        <v>0.01614278612043063</v>
      </c>
      <c r="J41" s="20">
        <f t="shared" si="15"/>
        <v>-0.041407105095551566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39.7526</v>
      </c>
      <c r="F42" s="28">
        <f>'[1]МакроDelay'!Q9</f>
        <v>39.6559</v>
      </c>
      <c r="G42" s="20">
        <f t="shared" si="12"/>
        <v>-0.0024325452926349245</v>
      </c>
      <c r="H42" s="20">
        <f t="shared" si="13"/>
        <v>-0.011133996967762516</v>
      </c>
      <c r="I42" s="20">
        <f t="shared" si="14"/>
        <v>-0.014236140457286495</v>
      </c>
      <c r="J42" s="20">
        <f t="shared" si="15"/>
        <v>-0.04836386600783604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41334</v>
      </c>
      <c r="E43" s="38">
        <f>'[1]ЗВР-cbr'!D4</f>
        <v>41341</v>
      </c>
      <c r="F43" s="38">
        <f>'[1]ЗВР-cbr'!D3</f>
        <v>41348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523,4</v>
      </c>
      <c r="E44" s="19" t="str">
        <f>'[1]ЗВР-cbr'!L4</f>
        <v>522,1</v>
      </c>
      <c r="F44" s="19" t="str">
        <f>'[1]ЗВР-cbr'!L3</f>
        <v>520</v>
      </c>
      <c r="G44" s="20">
        <f>IF(ISERROR(F44/E44-1),"н/д",F44/E44-1)</f>
        <v>-0.00402221796590696</v>
      </c>
      <c r="H44" s="20"/>
      <c r="I44" s="20">
        <f>IF(ISERROR(F44/C44-1),"н/д",F44/C44-1)</f>
        <v>0.04417670682730934</v>
      </c>
      <c r="J44" s="20">
        <f>IF(ISERROR(F44/B44-1),"н/д",F44/B44-1)</f>
        <v>0.18802832990632856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41344</v>
      </c>
      <c r="F45" s="38">
        <v>41351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1.7</v>
      </c>
      <c r="F46" s="42">
        <v>1.8</v>
      </c>
      <c r="G46" s="20">
        <f>IF(ISERROR(F46-E46),"н/д",F46-E46)/100</f>
        <v>0.0010000000000000009</v>
      </c>
      <c r="H46" s="20">
        <f>IF(ISERROR(F46-D46),"н/д",F46-D46)/100</f>
        <v>0.0019999999999999996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101.8</v>
      </c>
      <c r="E49" s="19">
        <f>'[1]ПромПр-во'!B24</f>
        <v>101.9</v>
      </c>
      <c r="F49" s="19">
        <f>'[1]ПромПр-во'!B31</f>
        <v>98.5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2013-03-27T09:13:43Z</dcterms:created>
  <dcterms:modified xsi:type="dcterms:W3CDTF">2013-03-27T09:14:54Z</dcterms:modified>
  <cp:category/>
  <cp:version/>
  <cp:contentType/>
  <cp:contentStatus/>
</cp:coreProperties>
</file>