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<sst xmlns="http://schemas.openxmlformats.org/spreadsheetml/2006/main" count="95" uniqueCount="79">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</sst>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7">
          <cell r="K97" t="str">
            <v>7918,61</v>
          </cell>
          <cell r="S97">
            <v>7866.88</v>
          </cell>
        </row>
        <row r="105">
          <cell r="K105" t="str">
            <v>4940,98</v>
          </cell>
          <cell r="S105">
            <v>4928.099999999999</v>
          </cell>
        </row>
        <row r="109">
          <cell r="K109" t="str">
            <v>491,04</v>
          </cell>
          <cell r="S109">
            <v>490.67</v>
          </cell>
        </row>
        <row r="144">
          <cell r="K144" t="str">
            <v>2236,62</v>
          </cell>
          <cell r="S144">
            <v>2236.2999999999997</v>
          </cell>
        </row>
      </sheetData>
      <sheetData sheetId="2">
        <row r="35">
          <cell r="I35" t="str">
            <v>6411,74</v>
          </cell>
          <cell r="L35">
            <v>6387.5599999999995</v>
          </cell>
        </row>
        <row r="36">
          <cell r="I36" t="str">
            <v>7795,31</v>
          </cell>
          <cell r="L36">
            <v>7789.09</v>
          </cell>
        </row>
        <row r="171">
          <cell r="I171" t="str">
            <v>3731,42</v>
          </cell>
          <cell r="L171">
            <v>3711.64</v>
          </cell>
        </row>
      </sheetData>
      <sheetData sheetId="3">
        <row r="3">
          <cell r="D3">
            <v>41355</v>
          </cell>
          <cell r="L3" t="str">
            <v>522,4</v>
          </cell>
        </row>
        <row r="4">
          <cell r="D4">
            <v>41348</v>
          </cell>
          <cell r="L4" t="str">
            <v>520</v>
          </cell>
        </row>
        <row r="5">
          <cell r="D5">
            <v>41341</v>
          </cell>
          <cell r="L5" t="str">
            <v>522,1</v>
          </cell>
        </row>
      </sheetData>
      <sheetData sheetId="4">
        <row r="8">
          <cell r="C8">
            <v>6.51</v>
          </cell>
          <cell r="D8">
            <v>6.51</v>
          </cell>
          <cell r="E8">
            <v>7.42</v>
          </cell>
          <cell r="F8">
            <v>7.42</v>
          </cell>
        </row>
      </sheetData>
      <sheetData sheetId="5">
        <row r="7">
          <cell r="L7">
            <v>30.863</v>
          </cell>
          <cell r="Q7">
            <v>30.9962</v>
          </cell>
        </row>
        <row r="9">
          <cell r="L9">
            <v>39.6559</v>
          </cell>
          <cell r="Q9">
            <v>39.6627</v>
          </cell>
        </row>
      </sheetData>
      <sheetData sheetId="6">
        <row r="86">
          <cell r="M86" t="str">
            <v>97,23</v>
          </cell>
          <cell r="P86">
            <v>96.58</v>
          </cell>
        </row>
        <row r="102">
          <cell r="M102" t="str">
            <v>695,25</v>
          </cell>
          <cell r="P102">
            <v>735.25</v>
          </cell>
        </row>
        <row r="105">
          <cell r="M105" t="str">
            <v>88,46</v>
          </cell>
          <cell r="P105">
            <v>88.52999999999999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101.8</v>
          </cell>
        </row>
        <row r="24">
          <cell r="B24">
            <v>101.9</v>
          </cell>
        </row>
        <row r="31">
          <cell r="B31">
            <v>98.5</v>
          </cell>
        </row>
      </sheetData>
      <sheetData sheetId="10">
        <row r="5">
          <cell r="AI5">
            <v>911.1</v>
          </cell>
          <cell r="AJ5">
            <v>846.7</v>
          </cell>
          <cell r="AK5">
            <v>708.6</v>
          </cell>
          <cell r="AL5">
            <v>644.3</v>
          </cell>
        </row>
      </sheetData>
      <sheetData sheetId="12">
        <row r="683">
          <cell r="C683">
            <v>109.77</v>
          </cell>
        </row>
        <row r="688">
          <cell r="C688">
            <v>109.69</v>
          </cell>
        </row>
      </sheetData>
      <sheetData sheetId="13">
        <row r="683">
          <cell r="C683">
            <v>1596</v>
          </cell>
        </row>
        <row r="688">
          <cell r="C688">
            <v>1606.2</v>
          </cell>
        </row>
      </sheetData>
      <sheetData sheetId="14">
        <row r="683">
          <cell r="C683">
            <v>7501.27</v>
          </cell>
        </row>
        <row r="688">
          <cell r="C688">
            <v>7591.66</v>
          </cell>
        </row>
      </sheetData>
      <sheetData sheetId="15">
        <row r="683">
          <cell r="C683">
            <v>16660</v>
          </cell>
        </row>
        <row r="688">
          <cell r="C688">
            <v>16850</v>
          </cell>
        </row>
      </sheetData>
      <sheetData sheetId="16">
        <row r="683">
          <cell r="C683">
            <v>1904</v>
          </cell>
        </row>
        <row r="688">
          <cell r="C688">
            <v>1916</v>
          </cell>
        </row>
      </sheetData>
      <sheetData sheetId="17">
        <row r="683">
          <cell r="C683">
            <v>16.62</v>
          </cell>
        </row>
        <row r="688">
          <cell r="C688">
            <v>17.85</v>
          </cell>
        </row>
      </sheetData>
      <sheetData sheetId="18">
        <row r="683">
          <cell r="C683">
            <v>687.6</v>
          </cell>
        </row>
        <row r="688">
          <cell r="C688">
            <v>736.6</v>
          </cell>
        </row>
      </sheetData>
      <sheetData sheetId="19">
        <row r="683">
          <cell r="C683">
            <v>18835.77</v>
          </cell>
        </row>
        <row r="688">
          <cell r="C688">
            <v>18704.53</v>
          </cell>
        </row>
      </sheetData>
      <sheetData sheetId="20">
        <row r="683">
          <cell r="C683">
            <v>56352.09</v>
          </cell>
        </row>
        <row r="688">
          <cell r="C688">
            <v>56034.29</v>
          </cell>
        </row>
      </sheetData>
      <sheetData sheetId="21">
        <row r="683">
          <cell r="C683">
            <v>12397.91</v>
          </cell>
        </row>
        <row r="688">
          <cell r="C688">
            <v>12335.96</v>
          </cell>
        </row>
      </sheetData>
      <sheetData sheetId="22">
        <row r="683">
          <cell r="C683">
            <v>1569.19</v>
          </cell>
        </row>
        <row r="688">
          <cell r="C688">
            <v>1562.85</v>
          </cell>
        </row>
      </sheetData>
      <sheetData sheetId="23">
        <row r="683">
          <cell r="C683">
            <v>3267.52</v>
          </cell>
        </row>
        <row r="688">
          <cell r="C688">
            <v>3256.52</v>
          </cell>
        </row>
      </sheetData>
      <sheetData sheetId="24">
        <row r="683">
          <cell r="C683">
            <v>14578.54</v>
          </cell>
        </row>
        <row r="688">
          <cell r="C688">
            <v>14526.16</v>
          </cell>
        </row>
      </sheetData>
      <sheetData sheetId="25">
        <row r="683">
          <cell r="C683">
            <v>1437.01</v>
          </cell>
        </row>
        <row r="688">
          <cell r="C688">
            <v>1434.18</v>
          </cell>
        </row>
      </sheetData>
      <sheetData sheetId="26">
        <row r="683">
          <cell r="C683">
            <v>1457.91</v>
          </cell>
        </row>
        <row r="688">
          <cell r="C688">
            <v>1454.72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41362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41361</v>
      </c>
      <c r="F4" s="14">
        <f>I1</f>
        <v>41362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1454.72</v>
      </c>
      <c r="F6" s="19">
        <f>'[1]РТС'!C683</f>
        <v>1457.91</v>
      </c>
      <c r="G6" s="20">
        <f>IF(ISERROR(F6/E6-1),"н/д",F6/E6-1)</f>
        <v>0.0021928618565771885</v>
      </c>
      <c r="H6" s="20">
        <f>IF(ISERROR(F6/D6-1),"н/д",F6/D6-1)</f>
        <v>-0.03436879056828712</v>
      </c>
      <c r="I6" s="20">
        <f>IF(ISERROR(F6/C6-1),"н/д",F6/C6-1)</f>
        <v>-0.07498889664361386</v>
      </c>
      <c r="J6" s="20">
        <f>IF(ISERROR(F6/B6-1),"н/д",F6/B6-1)</f>
        <v>0.019379784316170268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1434.18</v>
      </c>
      <c r="F7" s="19">
        <f>'[1]ММВБ'!C683</f>
        <v>1437.01</v>
      </c>
      <c r="G7" s="20">
        <f>IF(ISERROR(F7/E7-1),"н/д",F7/E7-1)</f>
        <v>0.001973253008687781</v>
      </c>
      <c r="H7" s="20">
        <f>IF(ISERROR(F7/D7-1),"н/д",F7/D7-1)</f>
        <v>-0.024790640226936445</v>
      </c>
      <c r="I7" s="20">
        <f>IF(ISERROR(F7/C7-1),"н/д",F7/C7-1)</f>
        <v>-0.05136583884553936</v>
      </c>
      <c r="J7" s="20">
        <f>IF(ISERROR(F7/B7-1),"н/д",F7/B7-1)</f>
        <v>-0.007834565553790585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14526.16</v>
      </c>
      <c r="F9" s="19">
        <f>'[1]DJIA (США)'!C683</f>
        <v>14578.54</v>
      </c>
      <c r="G9" s="20">
        <f aca="true" t="shared" si="0" ref="G9:G15">IF(ISERROR(F9/E9-1),"н/д",F9/E9-1)</f>
        <v>0.0036059082372768003</v>
      </c>
      <c r="H9" s="20">
        <f>IF(ISERROR(F9/D9-1),"н/д",F9/D9-1)</f>
        <v>0.03728701646235488</v>
      </c>
      <c r="I9" s="20">
        <f>IF(ISERROR(F9/C9-1),"н/д",F9/C9-1)</f>
        <v>0.08922774386986543</v>
      </c>
      <c r="J9" s="20">
        <f aca="true" t="shared" si="1" ref="J9:J15">IF(ISERROR(F9/B9-1),"н/д",F9/B9-1)</f>
        <v>0.17949961880753906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3256.52</v>
      </c>
      <c r="F10" s="19">
        <f>'[1]NASDAQ Composite (США)'!C683</f>
        <v>3267.52</v>
      </c>
      <c r="G10" s="20">
        <f t="shared" si="0"/>
        <v>0.003377838920074261</v>
      </c>
      <c r="H10" s="20">
        <f aca="true" t="shared" si="2" ref="H10:H15">IF(ISERROR(F10/D10-1),"н/д",F10/D10-1)</f>
        <v>0.03396314778541787</v>
      </c>
      <c r="I10" s="20">
        <f aca="true" t="shared" si="3" ref="I10:I15">IF(ISERROR(F10/C10-1),"н/д",F10/C10-1)</f>
        <v>0.05444347991648413</v>
      </c>
      <c r="J10" s="20">
        <f t="shared" si="1"/>
        <v>0.2218651618495382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1562.85</v>
      </c>
      <c r="F11" s="19">
        <f>'[1]S&amp;P500 (США)'!C683</f>
        <v>1569.19</v>
      </c>
      <c r="G11" s="20">
        <f t="shared" si="0"/>
        <v>0.004056691301148607</v>
      </c>
      <c r="H11" s="20">
        <f>IF(ISERROR(F11/D11-1),"н/д",F11/D11-1)</f>
        <v>0.035987799403174314</v>
      </c>
      <c r="I11" s="20">
        <f t="shared" si="3"/>
        <v>0.073398135290617</v>
      </c>
      <c r="J11" s="20">
        <f t="shared" si="1"/>
        <v>0.22802871039275385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'[1]евр-индексы'!L171</f>
        <v>3711.64</v>
      </c>
      <c r="F12" s="19">
        <f>'[1]евр-индексы'!I171*1</f>
        <v>3731.42</v>
      </c>
      <c r="G12" s="20">
        <f t="shared" si="0"/>
        <v>0.0053291806317423696</v>
      </c>
      <c r="H12" s="20">
        <f t="shared" si="2"/>
        <v>0.008489166245496671</v>
      </c>
      <c r="I12" s="20">
        <f t="shared" si="3"/>
        <v>0.006970549898936529</v>
      </c>
      <c r="J12" s="20">
        <f t="shared" si="1"/>
        <v>0.1893502817655608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7789.09</v>
      </c>
      <c r="F13" s="19">
        <f>'[1]евр-индексы'!I36*1</f>
        <v>7795.31</v>
      </c>
      <c r="G13" s="20">
        <f t="shared" si="0"/>
        <v>0.0007985528476368575</v>
      </c>
      <c r="H13" s="20">
        <f t="shared" si="2"/>
        <v>0.011306200182663595</v>
      </c>
      <c r="I13" s="20">
        <f t="shared" si="3"/>
        <v>0.012926480964366549</v>
      </c>
      <c r="J13" s="20">
        <f t="shared" si="1"/>
        <v>0.2867964581902702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6387.5599999999995</v>
      </c>
      <c r="F14" s="19">
        <f>'[1]евр-индексы'!I35*1</f>
        <v>6411.74</v>
      </c>
      <c r="G14" s="20">
        <f t="shared" si="0"/>
        <v>0.0037854830326446987</v>
      </c>
      <c r="H14" s="20">
        <f t="shared" si="2"/>
        <v>0.005195497444580255</v>
      </c>
      <c r="I14" s="20">
        <f t="shared" si="3"/>
        <v>0.0592262312847851</v>
      </c>
      <c r="J14" s="20">
        <f t="shared" si="1"/>
        <v>0.13488551563982365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12335.96</v>
      </c>
      <c r="F15" s="19">
        <f>'[1]Япония'!C683</f>
        <v>12397.91</v>
      </c>
      <c r="G15" s="20">
        <f t="shared" si="0"/>
        <v>0.005021903443266806</v>
      </c>
      <c r="H15" s="20">
        <f t="shared" si="2"/>
        <v>0.0681978360177764</v>
      </c>
      <c r="I15" s="20">
        <f t="shared" si="3"/>
        <v>0.17984765979638495</v>
      </c>
      <c r="J15" s="20">
        <f t="shared" si="1"/>
        <v>0.47763451353912134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'[1]азия-индексы'!S97*1</f>
        <v>7866.88</v>
      </c>
      <c r="F17" s="19">
        <f>'[1]азия-индексы'!K97*1</f>
        <v>7918.61</v>
      </c>
      <c r="G17" s="20">
        <f aca="true" t="shared" si="4" ref="G17:G22">IF(ISERROR(F17/E17-1),"н/д",F17/E17-1)</f>
        <v>0.006575669134396334</v>
      </c>
      <c r="H17" s="20">
        <f aca="true" t="shared" si="5" ref="H17:H22">IF(ISERROR(F17/D17-1),"н/д",F17/D17-1)</f>
        <v>-0.0057780461867029675</v>
      </c>
      <c r="I17" s="20">
        <f aca="true" t="shared" si="6" ref="I17:I22">IF(ISERROR(F17/C17-1),"н/д",F17/C17-1)</f>
        <v>0.025506173542994448</v>
      </c>
      <c r="J17" s="20">
        <f aca="true" t="shared" si="7" ref="J17:J22">IF(ISERROR(F17/B17-1),"н/д",F17/B17-1)</f>
        <v>0.1163915613051667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'[1]азия-индексы'!S109</f>
        <v>490.67</v>
      </c>
      <c r="F18" s="19">
        <f>'[1]азия-индексы'!K109*1</f>
        <v>491.04</v>
      </c>
      <c r="G18" s="20">
        <f t="shared" si="4"/>
        <v>0.0007540709641917775</v>
      </c>
      <c r="H18" s="20">
        <f t="shared" si="5"/>
        <v>0.029110342659540933</v>
      </c>
      <c r="I18" s="20">
        <f>IF(ISERROR(F18/C18-1),"н/д",F18/C18-1)</f>
        <v>0.09813042311476883</v>
      </c>
      <c r="J18" s="20">
        <f t="shared" si="7"/>
        <v>0.4471295532240953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18704.53</v>
      </c>
      <c r="F19" s="19">
        <f>'[1]Индия'!C683</f>
        <v>18835.77</v>
      </c>
      <c r="G19" s="20">
        <f t="shared" si="4"/>
        <v>0.007016482103533228</v>
      </c>
      <c r="H19" s="20">
        <f t="shared" si="5"/>
        <v>-0.00437402080078142</v>
      </c>
      <c r="I19" s="20">
        <f t="shared" si="6"/>
        <v>-0.0459287872064964</v>
      </c>
      <c r="J19" s="20">
        <f t="shared" si="7"/>
        <v>0.1910277260678659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'[1]азия-индексы'!S105</f>
        <v>4928.099999999999</v>
      </c>
      <c r="F20" s="19">
        <f>'[1]азия-индексы'!K105*1</f>
        <v>4940.98</v>
      </c>
      <c r="G20" s="20">
        <f t="shared" si="4"/>
        <v>0.0026135833282603382</v>
      </c>
      <c r="H20" s="20">
        <f t="shared" si="5"/>
        <v>0.02794242167654537</v>
      </c>
      <c r="I20" s="20">
        <f t="shared" si="6"/>
        <v>0.12343767408124884</v>
      </c>
      <c r="J20" s="20">
        <f>IF(ISERROR(F20/B20-1),"н/д",F20/B20-1)</f>
        <v>0.27047854628484425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'[1]азия-индексы'!S144</f>
        <v>2236.2999999999997</v>
      </c>
      <c r="F21" s="19">
        <f>'[1]азия-индексы'!K144*1</f>
        <v>2236.62</v>
      </c>
      <c r="G21" s="20">
        <f t="shared" si="4"/>
        <v>0.0001430935026607294</v>
      </c>
      <c r="H21" s="20">
        <f t="shared" si="5"/>
        <v>-0.09431349285086643</v>
      </c>
      <c r="I21" s="20">
        <f t="shared" si="6"/>
        <v>-0.01733250734819236</v>
      </c>
      <c r="J21" s="20">
        <f t="shared" si="7"/>
        <v>0.016585383590969505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56034.29</v>
      </c>
      <c r="F22" s="19">
        <f>'[1]Бразилия'!C683</f>
        <v>56352.09</v>
      </c>
      <c r="G22" s="20">
        <f t="shared" si="4"/>
        <v>0.005671527202361082</v>
      </c>
      <c r="H22" s="20">
        <f t="shared" si="5"/>
        <v>-0.01867154125893422</v>
      </c>
      <c r="I22" s="20">
        <f t="shared" si="6"/>
        <v>-0.09010529844246662</v>
      </c>
      <c r="J22" s="20">
        <f t="shared" si="7"/>
        <v>-0.03836631065640039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109.69</v>
      </c>
      <c r="F24" s="29">
        <f>'[1]нефть Brent'!C683</f>
        <v>109.77</v>
      </c>
      <c r="G24" s="20">
        <f>IF(ISERROR(F24/E24-1),"н/д",F24/E24-1)</f>
        <v>0.0007293281064819634</v>
      </c>
      <c r="H24" s="20">
        <f aca="true" t="shared" si="8" ref="H24:H33">IF(ISERROR(F24/D24-1),"н/д",F24/D24-1)</f>
        <v>0.0032903756512201454</v>
      </c>
      <c r="I24" s="20">
        <f aca="true" t="shared" si="9" ref="I24:I33">IF(ISERROR(F24/C24-1),"н/д",F24/C24-1)</f>
        <v>-0.011259232570707933</v>
      </c>
      <c r="J24" s="20">
        <f>IF(ISERROR(F24/B24-1),"н/д",F24/B24-1)</f>
        <v>-0.023832814584259676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'[1]сырье'!P86</f>
        <v>96.58</v>
      </c>
      <c r="F25" s="29">
        <f>'[1]сырье'!M86*1</f>
        <v>97.23</v>
      </c>
      <c r="G25" s="20">
        <f aca="true" t="shared" si="10" ref="G25:G33">IF(ISERROR(F25/E25-1),"н/д",F25/E25-1)</f>
        <v>0.006730171878235769</v>
      </c>
      <c r="H25" s="20">
        <f t="shared" si="8"/>
        <v>0.07235028123966036</v>
      </c>
      <c r="I25" s="20">
        <f t="shared" si="9"/>
        <v>0.04368827823100041</v>
      </c>
      <c r="J25" s="20">
        <f aca="true" t="shared" si="11" ref="J25:J31">IF(ISERROR(F25/B25-1),"н/д",F25/B25-1)</f>
        <v>-0.040272431151909815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1606.2</v>
      </c>
      <c r="F26" s="19">
        <f>'[1]Золото'!C683</f>
        <v>1596</v>
      </c>
      <c r="G26" s="20">
        <f t="shared" si="10"/>
        <v>-0.006350392230108359</v>
      </c>
      <c r="H26" s="20">
        <f t="shared" si="8"/>
        <v>0.015073459263499345</v>
      </c>
      <c r="I26" s="20">
        <f t="shared" si="9"/>
        <v>-0.03982673565154615</v>
      </c>
      <c r="J26" s="20">
        <f t="shared" si="11"/>
        <v>-0.007525847363346494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7591.66</v>
      </c>
      <c r="F27" s="19">
        <f>'[1]Медь'!C683</f>
        <v>7501.27</v>
      </c>
      <c r="G27" s="20">
        <f t="shared" si="10"/>
        <v>-0.011906486855312148</v>
      </c>
      <c r="H27" s="20">
        <f t="shared" si="8"/>
        <v>-0.028133996336037637</v>
      </c>
      <c r="I27" s="20">
        <f t="shared" si="9"/>
        <v>-0.07339335080823473</v>
      </c>
      <c r="J27" s="20">
        <f t="shared" si="11"/>
        <v>-0.003946476197336013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16850</v>
      </c>
      <c r="F28" s="19">
        <f>'[1]Никель'!C683</f>
        <v>16660</v>
      </c>
      <c r="G28" s="20">
        <f t="shared" si="10"/>
        <v>-0.011275964391691429</v>
      </c>
      <c r="H28" s="20">
        <f t="shared" si="8"/>
        <v>0.0033122553447757497</v>
      </c>
      <c r="I28" s="20">
        <f t="shared" si="9"/>
        <v>-0.03838383838383841</v>
      </c>
      <c r="J28" s="20">
        <f t="shared" si="11"/>
        <v>-0.1277517948717949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1916</v>
      </c>
      <c r="F29" s="19">
        <f>'[1]Алюминий'!C683</f>
        <v>1904</v>
      </c>
      <c r="G29" s="20">
        <f t="shared" si="10"/>
        <v>-0.006263048016701411</v>
      </c>
      <c r="H29" s="20">
        <f t="shared" si="8"/>
        <v>-0.03594936708860763</v>
      </c>
      <c r="I29" s="20">
        <f t="shared" si="9"/>
        <v>-0.07885824866956948</v>
      </c>
      <c r="J29" s="20">
        <f t="shared" si="11"/>
        <v>-0.0967754194156456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'[1]сырье'!P105</f>
        <v>88.52999999999999</v>
      </c>
      <c r="F30" s="19" t="str">
        <f>'[1]сырье'!M105</f>
        <v>88,46</v>
      </c>
      <c r="G30" s="20">
        <f t="shared" si="10"/>
        <v>-0.0007906924206483312</v>
      </c>
      <c r="H30" s="20">
        <f t="shared" si="8"/>
        <v>0.03583138173302092</v>
      </c>
      <c r="I30" s="20">
        <f t="shared" si="9"/>
        <v>0.17758253461128848</v>
      </c>
      <c r="J30" s="20">
        <f t="shared" si="11"/>
        <v>-0.08274574865201167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17.85</v>
      </c>
      <c r="F31" s="19">
        <f>'[1]Сахар'!C683</f>
        <v>16.62</v>
      </c>
      <c r="G31" s="20">
        <f t="shared" si="10"/>
        <v>-0.06890756302521006</v>
      </c>
      <c r="H31" s="20">
        <f t="shared" si="8"/>
        <v>-0.09624796084828713</v>
      </c>
      <c r="I31" s="20">
        <f t="shared" si="9"/>
        <v>-0.11876988335100735</v>
      </c>
      <c r="J31" s="20">
        <f t="shared" si="11"/>
        <v>-0.2863890081580076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'[1]сырье'!P102</f>
        <v>735.25</v>
      </c>
      <c r="F32" s="19">
        <f>'[1]сырье'!M102*1</f>
        <v>695.25</v>
      </c>
      <c r="G32" s="20">
        <f t="shared" si="10"/>
        <v>-0.05440326419585173</v>
      </c>
      <c r="H32" s="20">
        <f t="shared" si="8"/>
        <v>-0.01870148200423427</v>
      </c>
      <c r="I32" s="20">
        <f t="shared" si="9"/>
        <v>0.009437386569872919</v>
      </c>
      <c r="J32" s="20">
        <f>IF(ISERROR(F32/B32-1),"н/д",F32/B32-1)</f>
        <v>0.06633435582822078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736.6</v>
      </c>
      <c r="F33" s="19">
        <f>'[1]Пшеница'!C683</f>
        <v>687.6</v>
      </c>
      <c r="G33" s="20">
        <f t="shared" si="10"/>
        <v>-0.06652185718164538</v>
      </c>
      <c r="H33" s="20">
        <f t="shared" si="8"/>
        <v>-0.04553026096612989</v>
      </c>
      <c r="I33" s="20">
        <f t="shared" si="9"/>
        <v>-0.08368869936034107</v>
      </c>
      <c r="J33" s="20">
        <f>IF(ISERROR(F33/B33-1),"н/д",F33/B33-1)</f>
        <v>-0.014899713467048659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41361</v>
      </c>
      <c r="F35" s="33">
        <f>I1</f>
        <v>41362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846.7</v>
      </c>
      <c r="F37" s="19">
        <f>'[1]ост. ср-тв на кс'!AI5</f>
        <v>911.1</v>
      </c>
      <c r="G37" s="20">
        <f t="shared" si="12"/>
        <v>0.07605999763788818</v>
      </c>
      <c r="H37" s="20">
        <f aca="true" t="shared" si="13" ref="H37:H42">IF(ISERROR(F37/D37-1),"н/д",F37/D37-1)</f>
        <v>0.11545053868756128</v>
      </c>
      <c r="I37" s="20">
        <f aca="true" t="shared" si="14" ref="I37:I42">IF(ISERROR(F37/C37-1),"н/д",F37/C37-1)</f>
        <v>-0.3332601536772777</v>
      </c>
      <c r="J37" s="20">
        <f aca="true" t="shared" si="15" ref="J37:J42">IF(ISERROR(F37/B37-1),"н/д",F37/B37-1)</f>
        <v>-0.0716323619319339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644.3</v>
      </c>
      <c r="F38" s="19">
        <f>'[1]ост. ср-тв на кс'!AK5</f>
        <v>708.6</v>
      </c>
      <c r="G38" s="20">
        <f t="shared" si="12"/>
        <v>0.09979823063790172</v>
      </c>
      <c r="H38" s="20">
        <f t="shared" si="13"/>
        <v>0.17085261070720414</v>
      </c>
      <c r="I38" s="20">
        <f t="shared" si="14"/>
        <v>-0.2782644123039315</v>
      </c>
      <c r="J38" s="20">
        <f t="shared" si="15"/>
        <v>-0.03657375934738272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6.51</v>
      </c>
      <c r="F39" s="28">
        <f>'[1]mibid-mibor'!D8</f>
        <v>6.51</v>
      </c>
      <c r="G39" s="20">
        <f t="shared" si="12"/>
        <v>0</v>
      </c>
      <c r="H39" s="20">
        <f t="shared" si="13"/>
        <v>0.0030816640986131016</v>
      </c>
      <c r="I39" s="20">
        <f t="shared" si="14"/>
        <v>-0.028358208955223896</v>
      </c>
      <c r="J39" s="20">
        <f t="shared" si="15"/>
        <v>0.025196850393700787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7.42</v>
      </c>
      <c r="F40" s="28">
        <f>'[1]mibid-mibor'!F8</f>
        <v>7.42</v>
      </c>
      <c r="G40" s="20">
        <f t="shared" si="12"/>
        <v>0</v>
      </c>
      <c r="H40" s="20">
        <f t="shared" si="13"/>
        <v>0</v>
      </c>
      <c r="I40" s="20">
        <f t="shared" si="14"/>
        <v>-0.014608233731739695</v>
      </c>
      <c r="J40" s="20">
        <f t="shared" si="15"/>
        <v>0.004059539918809252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30.863</v>
      </c>
      <c r="F41" s="28">
        <f>'[1]МакроDelay'!Q7</f>
        <v>30.9962</v>
      </c>
      <c r="G41" s="20">
        <f>IF(ISERROR(F41/E41-1),"н/д",F41/E41-1)</f>
        <v>0.0043158474548812276</v>
      </c>
      <c r="H41" s="20">
        <f>IF(ISERROR(F41/D41-1),"н/д",F41/D41-1)</f>
        <v>0.01585584876968049</v>
      </c>
      <c r="I41" s="20">
        <f t="shared" si="14"/>
        <v>0.020528303377704393</v>
      </c>
      <c r="J41" s="20">
        <f t="shared" si="15"/>
        <v>-0.037269964389810895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39.6559</v>
      </c>
      <c r="F42" s="28">
        <f>'[1]МакроDelay'!Q9</f>
        <v>39.6627</v>
      </c>
      <c r="G42" s="20">
        <f t="shared" si="12"/>
        <v>0.00017147511467396903</v>
      </c>
      <c r="H42" s="20">
        <f t="shared" si="13"/>
        <v>-0.010964431056495472</v>
      </c>
      <c r="I42" s="20">
        <f t="shared" si="14"/>
        <v>-0.014067106486430059</v>
      </c>
      <c r="J42" s="20">
        <f t="shared" si="15"/>
        <v>-0.048200684092631896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41341</v>
      </c>
      <c r="E43" s="38">
        <f>'[1]ЗВР-cbr'!D4</f>
        <v>41348</v>
      </c>
      <c r="F43" s="38">
        <f>'[1]ЗВР-cbr'!D3</f>
        <v>41355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522,1</v>
      </c>
      <c r="E44" s="19" t="str">
        <f>'[1]ЗВР-cbr'!L4</f>
        <v>520</v>
      </c>
      <c r="F44" s="19" t="str">
        <f>'[1]ЗВР-cbr'!L3</f>
        <v>522,4</v>
      </c>
      <c r="G44" s="20">
        <f>IF(ISERROR(F44/E44-1),"н/д",F44/E44-1)</f>
        <v>0.004615384615384466</v>
      </c>
      <c r="H44" s="20"/>
      <c r="I44" s="20">
        <f>IF(ISERROR(F44/C44-1),"н/д",F44/C44-1)</f>
        <v>0.048995983935743004</v>
      </c>
      <c r="J44" s="20">
        <f>IF(ISERROR(F44/B44-1),"н/д",F44/B44-1)</f>
        <v>0.19351153758281936</v>
      </c>
      <c r="K44" s="13"/>
    </row>
    <row r="45" spans="1:11" ht="18.75">
      <c r="A45" s="40"/>
      <c r="B45" s="38">
        <v>40909</v>
      </c>
      <c r="C45" s="38">
        <v>41275</v>
      </c>
      <c r="D45" s="38">
        <v>41334</v>
      </c>
      <c r="E45" s="38">
        <v>41344</v>
      </c>
      <c r="F45" s="38">
        <v>41351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1.7</v>
      </c>
      <c r="F46" s="42">
        <v>1.8</v>
      </c>
      <c r="G46" s="20">
        <f>IF(ISERROR(F46-E46),"н/д",F46-E46)/100</f>
        <v>0.0010000000000000009</v>
      </c>
      <c r="H46" s="20">
        <f>IF(ISERROR(F46-D46),"н/д",F46-D46)/100</f>
        <v>0.0019999999999999996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101.8</v>
      </c>
      <c r="E49" s="19">
        <f>'[1]ПромПр-во'!B24</f>
        <v>101.9</v>
      </c>
      <c r="F49" s="19">
        <f>'[1]ПромПр-во'!B31</f>
        <v>98.5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2013-03-29T09:11:25Z</dcterms:created>
  <dcterms:modified xsi:type="dcterms:W3CDTF">2013-03-29T09:12:30Z</dcterms:modified>
  <cp:category/>
  <cp:version/>
  <cp:contentType/>
  <cp:contentStatus/>
</cp:coreProperties>
</file>