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<sst xmlns="http://schemas.openxmlformats.org/spreadsheetml/2006/main" count="95" uniqueCount="79">
  <si>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</si>
  <si>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</si>
  <si>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</si>
  <si>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</si>
  <si>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</si>
  <si>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</si>
  <si>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</si>
  <si>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</si>
  <si>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</si>
  <si>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</si>
  <si>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</si>
  <si>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</si>
  <si>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</si>
  <si>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</si>
  <si>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</si>
  <si>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</si>
  <si>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</si>
  <si>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</si>
  <si>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</si>
  <si>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</si>
  <si>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</si>
  <si>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</si>
  <si>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</si>
  <si>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</si>
  <si>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</si>
  <si>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</si>
  <si>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</si>
  <si>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</si>
  <si>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</si>
  <si>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</si>
  <si>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</si>
  <si>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</si>
  <si>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</si>
  <si>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</si>
  <si>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</si>
  <si>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</si>
  <si>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</si>
  <si>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</si>
  <si>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</si>
  <si>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</si>
  <si>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</si>
  <si>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</si>
  <si>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</si>
  <si>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</si>
  <si>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</si>
  <si>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</si>
  <si>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</si>
  <si>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</si>
  <si>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</si>
  <si>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</si>
  <si>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</si>
  <si>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</si>
  <si>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</si>
  <si>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</si>
  <si>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</si>
  <si>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</si>
  <si>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</si>
  <si>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</si>
  <si>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</si>
  <si>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</si>
  <si>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</si>
  <si>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</si>
  <si>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</si>
  <si>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</si>
  <si>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</si>
  <si>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</si>
  <si>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</si>
  <si>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</si>
  <si>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</si>
  <si>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</si>
  <si>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</si>
  <si>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</si>
  <si>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 квартал 2012</t>
  </si>
  <si>
    <t>III квартал 2012</t>
  </si>
  <si>
    <t>IV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</si>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</sst>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7">
          <cell r="K97" t="str">
            <v>7913,18</v>
          </cell>
          <cell r="S97">
            <v>7899.240000000001</v>
          </cell>
        </row>
        <row r="105">
          <cell r="K105" t="str">
            <v>4951,15</v>
          </cell>
          <cell r="S105">
            <v>4936.879999999999</v>
          </cell>
        </row>
        <row r="109">
          <cell r="K109" t="str">
            <v>509,43</v>
          </cell>
          <cell r="S109">
            <v>505.81</v>
          </cell>
        </row>
        <row r="144">
          <cell r="K144" t="str">
            <v>2227,74</v>
          </cell>
          <cell r="S144">
            <v>2234.3799999999997</v>
          </cell>
        </row>
      </sheetData>
      <sheetData sheetId="2">
        <row r="35">
          <cell r="I35" t="str">
            <v>6456,23</v>
          </cell>
          <cell r="L35">
            <v>6411.74</v>
          </cell>
        </row>
        <row r="36">
          <cell r="I36" t="str">
            <v>7839,94</v>
          </cell>
          <cell r="L36">
            <v>7795.3099999999995</v>
          </cell>
        </row>
        <row r="171">
          <cell r="I171" t="str">
            <v>3752,72</v>
          </cell>
          <cell r="L171">
            <v>3728.72</v>
          </cell>
        </row>
      </sheetData>
      <sheetData sheetId="3">
        <row r="3">
          <cell r="D3">
            <v>41355</v>
          </cell>
          <cell r="L3" t="str">
            <v>522,4</v>
          </cell>
        </row>
        <row r="4">
          <cell r="D4">
            <v>41348</v>
          </cell>
          <cell r="L4" t="str">
            <v>520</v>
          </cell>
        </row>
        <row r="5">
          <cell r="D5">
            <v>41341</v>
          </cell>
          <cell r="L5" t="str">
            <v>522,1</v>
          </cell>
        </row>
      </sheetData>
      <sheetData sheetId="4">
        <row r="8">
          <cell r="C8">
            <v>6.54</v>
          </cell>
          <cell r="D8">
            <v>6.54</v>
          </cell>
          <cell r="E8">
            <v>7.47</v>
          </cell>
          <cell r="F8">
            <v>7.47</v>
          </cell>
        </row>
      </sheetData>
      <sheetData sheetId="5">
        <row r="7">
          <cell r="L7">
            <v>31.0834</v>
          </cell>
          <cell r="Q7">
            <v>31.1093</v>
          </cell>
        </row>
        <row r="9">
          <cell r="L9">
            <v>39.8023</v>
          </cell>
          <cell r="Q9">
            <v>39.8168</v>
          </cell>
        </row>
      </sheetData>
      <sheetData sheetId="6">
        <row r="86">
          <cell r="M86" t="str">
            <v>96,97</v>
          </cell>
          <cell r="P86">
            <v>97.09</v>
          </cell>
        </row>
        <row r="102">
          <cell r="M102" t="str">
            <v>647,75</v>
          </cell>
          <cell r="P102">
            <v>642.25</v>
          </cell>
        </row>
        <row r="105">
          <cell r="M105" t="str">
            <v>87,52</v>
          </cell>
          <cell r="P105">
            <v>87.46</v>
          </cell>
        </row>
      </sheetData>
      <sheetData sheetId="7">
        <row r="22">
          <cell r="P22">
            <v>41314</v>
          </cell>
          <cell r="Q22">
            <v>27169.9</v>
          </cell>
        </row>
        <row r="23">
          <cell r="P23">
            <v>41286</v>
          </cell>
          <cell r="Q23">
            <v>26745</v>
          </cell>
        </row>
        <row r="24">
          <cell r="P24">
            <v>41255</v>
          </cell>
          <cell r="Q24">
            <v>27405.4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5">
          <cell r="B25">
            <v>101.4</v>
          </cell>
        </row>
        <row r="29">
          <cell r="B29">
            <v>99.2</v>
          </cell>
        </row>
        <row r="30">
          <cell r="B30">
            <v>97.9</v>
          </cell>
        </row>
      </sheetData>
      <sheetData sheetId="10">
        <row r="5">
          <cell r="AI5">
            <v>889.7</v>
          </cell>
          <cell r="AJ5">
            <v>856.2</v>
          </cell>
          <cell r="AK5">
            <v>685.8</v>
          </cell>
          <cell r="AL5">
            <v>637.1</v>
          </cell>
        </row>
      </sheetData>
      <sheetData sheetId="12">
        <row r="683">
          <cell r="C683">
            <v>109.48</v>
          </cell>
        </row>
        <row r="688">
          <cell r="C688">
            <v>109.69</v>
          </cell>
        </row>
      </sheetData>
      <sheetData sheetId="13">
        <row r="683">
          <cell r="C683">
            <v>1604.1</v>
          </cell>
        </row>
        <row r="688">
          <cell r="C688">
            <v>1606.2</v>
          </cell>
        </row>
      </sheetData>
      <sheetData sheetId="14">
        <row r="683">
          <cell r="C683">
            <v>7577.88</v>
          </cell>
        </row>
        <row r="688">
          <cell r="C688">
            <v>7591.66</v>
          </cell>
        </row>
      </sheetData>
      <sheetData sheetId="15">
        <row r="683">
          <cell r="C683">
            <v>16795</v>
          </cell>
        </row>
        <row r="688">
          <cell r="C688">
            <v>16850</v>
          </cell>
        </row>
      </sheetData>
      <sheetData sheetId="16">
        <row r="683">
          <cell r="C683">
            <v>1932.75</v>
          </cell>
        </row>
        <row r="688">
          <cell r="C688">
            <v>1929</v>
          </cell>
        </row>
      </sheetData>
      <sheetData sheetId="17">
        <row r="683">
          <cell r="C683">
            <v>16.95</v>
          </cell>
        </row>
        <row r="688">
          <cell r="C688">
            <v>18.2</v>
          </cell>
        </row>
      </sheetData>
      <sheetData sheetId="18">
        <row r="683">
          <cell r="C683">
            <v>726.6</v>
          </cell>
        </row>
        <row r="688">
          <cell r="C688">
            <v>727.2</v>
          </cell>
        </row>
      </sheetData>
      <sheetData sheetId="19">
        <row r="683">
          <cell r="C683">
            <v>18713.3105</v>
          </cell>
        </row>
        <row r="688">
          <cell r="C688">
            <v>18681.42</v>
          </cell>
        </row>
      </sheetData>
      <sheetData sheetId="20">
        <row r="683">
          <cell r="C683">
            <v>54873.12</v>
          </cell>
        </row>
        <row r="688">
          <cell r="C688">
            <v>55243.4</v>
          </cell>
        </row>
      </sheetData>
      <sheetData sheetId="21">
        <row r="683">
          <cell r="C683">
            <v>12471.62</v>
          </cell>
        </row>
        <row r="688">
          <cell r="C688">
            <v>12546.46</v>
          </cell>
        </row>
      </sheetData>
      <sheetData sheetId="22">
        <row r="683">
          <cell r="C683">
            <v>1551.69</v>
          </cell>
        </row>
        <row r="688">
          <cell r="C688">
            <v>1556.89</v>
          </cell>
        </row>
      </sheetData>
      <sheetData sheetId="23">
        <row r="683">
          <cell r="C683">
            <v>3235.3</v>
          </cell>
        </row>
        <row r="688">
          <cell r="C688">
            <v>3245</v>
          </cell>
        </row>
      </sheetData>
      <sheetData sheetId="24">
        <row r="683">
          <cell r="C683">
            <v>14447.75</v>
          </cell>
        </row>
        <row r="688">
          <cell r="C688">
            <v>14512.03</v>
          </cell>
        </row>
      </sheetData>
      <sheetData sheetId="25">
        <row r="683">
          <cell r="C683">
            <v>1428.43</v>
          </cell>
        </row>
        <row r="688">
          <cell r="C688">
            <v>1428.46</v>
          </cell>
        </row>
      </sheetData>
      <sheetData sheetId="26">
        <row r="683">
          <cell r="C683">
            <v>1457.31</v>
          </cell>
        </row>
        <row r="688">
          <cell r="C688">
            <v>1458.8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4" sqref="G4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41366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41365</v>
      </c>
      <c r="E4" s="14">
        <f>IF(J4=2,F4-3,F4-1)</f>
        <v>41365</v>
      </c>
      <c r="F4" s="14">
        <f>I1</f>
        <v>41366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1458.8</v>
      </c>
      <c r="E6" s="19">
        <f>'[1]РТС'!C688</f>
        <v>1458.8</v>
      </c>
      <c r="F6" s="19">
        <f>'[1]РТС'!C683</f>
        <v>1457.31</v>
      </c>
      <c r="G6" s="20">
        <f>IF(ISERROR(F6/E6-1),"н/д",F6/E6-1)</f>
        <v>-0.0010213874417329682</v>
      </c>
      <c r="H6" s="20">
        <f>IF(ISERROR(F6/D6-1),"н/д",F6/D6-1)</f>
        <v>-0.0010213874417329682</v>
      </c>
      <c r="I6" s="20">
        <f>IF(ISERROR(F6/C6-1),"н/д",F6/C6-1)</f>
        <v>-0.07536958314827735</v>
      </c>
      <c r="J6" s="20">
        <f>IF(ISERROR(F6/B6-1),"н/д",F6/B6-1)</f>
        <v>0.01896026056601441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1428.46</v>
      </c>
      <c r="E7" s="19">
        <f>'[1]ММВБ'!C688</f>
        <v>1428.46</v>
      </c>
      <c r="F7" s="19">
        <f>'[1]ММВБ'!C683</f>
        <v>1428.43</v>
      </c>
      <c r="G7" s="20">
        <f>IF(ISERROR(F7/E7-1),"н/д",F7/E7-1)</f>
        <v>-2.100163812779332E-05</v>
      </c>
      <c r="H7" s="20">
        <f>IF(ISERROR(F7/D7-1),"н/д",F7/D7-1)</f>
        <v>-2.100163812779332E-05</v>
      </c>
      <c r="I7" s="20">
        <f>IF(ISERROR(F7/C7-1),"н/д",F7/C7-1)</f>
        <v>-0.0570298781373364</v>
      </c>
      <c r="J7" s="20">
        <f>IF(ISERROR(F7/B7-1),"н/д",F7/B7-1)</f>
        <v>-0.013758518363825578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14512.03</v>
      </c>
      <c r="E9" s="19">
        <f>'[1]DJIA (США)'!C688</f>
        <v>14512.03</v>
      </c>
      <c r="F9" s="19">
        <f>'[1]DJIA (США)'!C683</f>
        <v>14447.75</v>
      </c>
      <c r="G9" s="20">
        <f aca="true" t="shared" si="0" ref="G9:G15">IF(ISERROR(F9/E9-1),"н/д",F9/E9-1)</f>
        <v>-0.004429428549968639</v>
      </c>
      <c r="H9" s="20">
        <f>IF(ISERROR(F9/D9-1),"н/д",F9/D9-1)</f>
        <v>-0.004429428549968639</v>
      </c>
      <c r="I9" s="20">
        <f>IF(ISERROR(F9/C9-1),"н/д",F9/C9-1)</f>
        <v>0.07945583964483727</v>
      </c>
      <c r="J9" s="20">
        <f aca="true" t="shared" si="1" ref="J9:J15">IF(ISERROR(F9/B9-1),"н/д",F9/B9-1)</f>
        <v>0.168917848949663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3245</v>
      </c>
      <c r="E10" s="19">
        <f>'[1]NASDAQ Composite (США)'!C688</f>
        <v>3245</v>
      </c>
      <c r="F10" s="19">
        <f>'[1]NASDAQ Composite (США)'!C683</f>
        <v>3235.3</v>
      </c>
      <c r="G10" s="20">
        <f t="shared" si="0"/>
        <v>-0.0029892141756547863</v>
      </c>
      <c r="H10" s="20">
        <f aca="true" t="shared" si="2" ref="H10:H15">IF(ISERROR(F10/D10-1),"н/д",F10/D10-1)</f>
        <v>-0.0029892141756547863</v>
      </c>
      <c r="I10" s="20">
        <f aca="true" t="shared" si="3" ref="I10:I15">IF(ISERROR(F10/C10-1),"н/д",F10/C10-1)</f>
        <v>0.04404594021576025</v>
      </c>
      <c r="J10" s="20">
        <f t="shared" si="1"/>
        <v>0.20981672893564896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1556.89</v>
      </c>
      <c r="E11" s="19">
        <f>'[1]S&amp;P500 (США)'!C688</f>
        <v>1556.89</v>
      </c>
      <c r="F11" s="19">
        <f>'[1]S&amp;P500 (США)'!C683</f>
        <v>1551.69</v>
      </c>
      <c r="G11" s="20">
        <f t="shared" si="0"/>
        <v>-0.0033399919069426742</v>
      </c>
      <c r="H11" s="20">
        <f>IF(ISERROR(F11/D11-1),"н/д",F11/D11-1)</f>
        <v>-0.0033399919069426742</v>
      </c>
      <c r="I11" s="20">
        <f t="shared" si="3"/>
        <v>0.0614273303736943</v>
      </c>
      <c r="J11" s="20">
        <f t="shared" si="1"/>
        <v>0.21433342656359788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3728.72</v>
      </c>
      <c r="E12" s="19">
        <f>'[1]евр-индексы'!L171</f>
        <v>3728.72</v>
      </c>
      <c r="F12" s="19">
        <f>'[1]евр-индексы'!I171*1</f>
        <v>3752.72</v>
      </c>
      <c r="G12" s="20">
        <f t="shared" si="0"/>
        <v>0.006436525134630555</v>
      </c>
      <c r="H12" s="20">
        <f t="shared" si="2"/>
        <v>0.006436525134630555</v>
      </c>
      <c r="I12" s="20">
        <f t="shared" si="3"/>
        <v>0.012718622405608837</v>
      </c>
      <c r="J12" s="20">
        <f t="shared" si="1"/>
        <v>0.19613942932911743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7795.3099999999995</v>
      </c>
      <c r="E13" s="19">
        <f>'[1]евр-индексы'!L36</f>
        <v>7795.3099999999995</v>
      </c>
      <c r="F13" s="19">
        <f>'[1]евр-индексы'!I36*1</f>
        <v>7839.94</v>
      </c>
      <c r="G13" s="20">
        <f t="shared" si="0"/>
        <v>0.005725237354255341</v>
      </c>
      <c r="H13" s="20">
        <f t="shared" si="2"/>
        <v>0.005725237354255341</v>
      </c>
      <c r="I13" s="20">
        <f t="shared" si="3"/>
        <v>0.01872572549029794</v>
      </c>
      <c r="J13" s="20">
        <f t="shared" si="1"/>
        <v>0.29416367334002436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6411.74</v>
      </c>
      <c r="E14" s="19">
        <f>'[1]евр-индексы'!L35</f>
        <v>6411.74</v>
      </c>
      <c r="F14" s="19">
        <f>'[1]евр-индексы'!I35*1</f>
        <v>6456.23</v>
      </c>
      <c r="G14" s="20">
        <f t="shared" si="0"/>
        <v>0.006938834076241296</v>
      </c>
      <c r="H14" s="20">
        <f t="shared" si="2"/>
        <v>0.006938834076241296</v>
      </c>
      <c r="I14" s="20">
        <f t="shared" si="3"/>
        <v>0.06657602635287274</v>
      </c>
      <c r="J14" s="20">
        <f t="shared" si="1"/>
        <v>0.1427602979283782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12546.46</v>
      </c>
      <c r="E15" s="19">
        <f>'[1]Япония'!C688</f>
        <v>12546.46</v>
      </c>
      <c r="F15" s="19">
        <f>'[1]Япония'!C683</f>
        <v>12471.62</v>
      </c>
      <c r="G15" s="20">
        <f t="shared" si="0"/>
        <v>-0.005965029179545334</v>
      </c>
      <c r="H15" s="20">
        <f t="shared" si="2"/>
        <v>-0.005965029179545334</v>
      </c>
      <c r="I15" s="20">
        <f t="shared" si="3"/>
        <v>0.1868622752439557</v>
      </c>
      <c r="J15" s="20">
        <f t="shared" si="1"/>
        <v>0.4864195781179874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7899.240000000001</v>
      </c>
      <c r="E17" s="19">
        <f>'[1]азия-индексы'!S97*1</f>
        <v>7899.240000000001</v>
      </c>
      <c r="F17" s="19">
        <f>'[1]азия-индексы'!K97*1</f>
        <v>7913.18</v>
      </c>
      <c r="G17" s="20">
        <f aca="true" t="shared" si="4" ref="G17:G22">IF(ISERROR(F17/E17-1),"н/д",F17/E17-1)</f>
        <v>0.0017647267332046024</v>
      </c>
      <c r="H17" s="20">
        <f aca="true" t="shared" si="5" ref="H17:H22">IF(ISERROR(F17/D17-1),"н/д",F17/D17-1)</f>
        <v>0.0017647267332046024</v>
      </c>
      <c r="I17" s="20">
        <f aca="true" t="shared" si="6" ref="I17:I22">IF(ISERROR(F17/C17-1),"н/д",F17/C17-1)</f>
        <v>0.024802956877148175</v>
      </c>
      <c r="J17" s="20">
        <f aca="true" t="shared" si="7" ref="J17:J22">IF(ISERROR(F17/B17-1),"н/д",F17/B17-1)</f>
        <v>0.11562602212873463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505.81</v>
      </c>
      <c r="E18" s="19">
        <f>'[1]азия-индексы'!S109</f>
        <v>505.81</v>
      </c>
      <c r="F18" s="19">
        <f>'[1]азия-индексы'!K109*1</f>
        <v>509.43</v>
      </c>
      <c r="G18" s="20">
        <f t="shared" si="4"/>
        <v>0.007156837547695805</v>
      </c>
      <c r="H18" s="20">
        <f t="shared" si="5"/>
        <v>0.007156837547695805</v>
      </c>
      <c r="I18" s="20">
        <f>IF(ISERROR(F18/C18-1),"н/д",F18/C18-1)</f>
        <v>0.13925664191788178</v>
      </c>
      <c r="J18" s="20">
        <f t="shared" si="7"/>
        <v>0.5013261817753154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18681.42</v>
      </c>
      <c r="E19" s="19">
        <f>'[1]Индия'!C688</f>
        <v>18681.42</v>
      </c>
      <c r="F19" s="19">
        <f>'[1]Индия'!C683</f>
        <v>18713.3105</v>
      </c>
      <c r="G19" s="20">
        <f t="shared" si="4"/>
        <v>0.001707070447535708</v>
      </c>
      <c r="H19" s="20">
        <f t="shared" si="5"/>
        <v>0.001707070447535708</v>
      </c>
      <c r="I19" s="20">
        <f t="shared" si="6"/>
        <v>-0.05213161744296069</v>
      </c>
      <c r="J19" s="20">
        <f t="shared" si="7"/>
        <v>0.18328433889439721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4936.879999999999</v>
      </c>
      <c r="E20" s="19">
        <f>'[1]азия-индексы'!S105</f>
        <v>4936.879999999999</v>
      </c>
      <c r="F20" s="19">
        <f>'[1]азия-индексы'!K105*1</f>
        <v>4951.15</v>
      </c>
      <c r="G20" s="20">
        <f t="shared" si="4"/>
        <v>0.002890489539952412</v>
      </c>
      <c r="H20" s="20">
        <f t="shared" si="5"/>
        <v>0.002890489539952412</v>
      </c>
      <c r="I20" s="20">
        <f t="shared" si="6"/>
        <v>0.12575004149528524</v>
      </c>
      <c r="J20" s="20">
        <f>IF(ISERROR(F20/B20-1),"н/д",F20/B20-1)</f>
        <v>0.2730935673567201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2234.3799999999997</v>
      </c>
      <c r="E21" s="19">
        <f>'[1]азия-индексы'!S144</f>
        <v>2234.3799999999997</v>
      </c>
      <c r="F21" s="19">
        <f>'[1]азия-индексы'!K144*1</f>
        <v>2227.74</v>
      </c>
      <c r="G21" s="20">
        <f t="shared" si="4"/>
        <v>-0.0029717416016971088</v>
      </c>
      <c r="H21" s="20">
        <f t="shared" si="5"/>
        <v>-0.0029717416016971088</v>
      </c>
      <c r="I21" s="20">
        <f t="shared" si="6"/>
        <v>-0.02123396907827979</v>
      </c>
      <c r="J21" s="20">
        <f t="shared" si="7"/>
        <v>0.01254925845290944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55243.4</v>
      </c>
      <c r="E22" s="19">
        <f>'[1]Бразилия'!C688</f>
        <v>55243.4</v>
      </c>
      <c r="F22" s="19">
        <f>'[1]Бразилия'!C683</f>
        <v>54873.12</v>
      </c>
      <c r="G22" s="20">
        <f t="shared" si="4"/>
        <v>-0.006702701137149436</v>
      </c>
      <c r="H22" s="20">
        <f t="shared" si="5"/>
        <v>-0.006702701137149436</v>
      </c>
      <c r="I22" s="20">
        <f t="shared" si="6"/>
        <v>-0.113985636629791</v>
      </c>
      <c r="J22" s="20">
        <f t="shared" si="7"/>
        <v>-0.06360454720678388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109.69</v>
      </c>
      <c r="E24" s="19">
        <f>'[1]нефть Brent'!C688</f>
        <v>109.69</v>
      </c>
      <c r="F24" s="29">
        <f>'[1]нефть Brent'!C683</f>
        <v>109.48</v>
      </c>
      <c r="G24" s="20">
        <f>IF(ISERROR(F24/E24-1),"н/д",F24/E24-1)</f>
        <v>-0.0019144862795149598</v>
      </c>
      <c r="H24" s="20">
        <f aca="true" t="shared" si="8" ref="H24:H33">IF(ISERROR(F24/D24-1),"н/д",F24/D24-1)</f>
        <v>-0.0019144862795149598</v>
      </c>
      <c r="I24" s="20">
        <f aca="true" t="shared" si="9" ref="I24:I33">IF(ISERROR(F24/C24-1),"н/д",F24/C24-1)</f>
        <v>-0.013871374527112179</v>
      </c>
      <c r="J24" s="20">
        <f>IF(ISERROR(F24/B24-1),"н/д",F24/B24-1)</f>
        <v>-0.026411738550466857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97.09</v>
      </c>
      <c r="E25" s="19">
        <f>'[1]сырье'!P86</f>
        <v>97.09</v>
      </c>
      <c r="F25" s="29">
        <f>'[1]сырье'!M86*1</f>
        <v>96.97</v>
      </c>
      <c r="G25" s="20">
        <f aca="true" t="shared" si="10" ref="G25:G33">IF(ISERROR(F25/E25-1),"н/д",F25/E25-1)</f>
        <v>-0.0012359666289010196</v>
      </c>
      <c r="H25" s="20">
        <f t="shared" si="8"/>
        <v>-0.0012359666289010196</v>
      </c>
      <c r="I25" s="20">
        <f t="shared" si="9"/>
        <v>0.04089738085015027</v>
      </c>
      <c r="J25" s="20">
        <f aca="true" t="shared" si="11" ref="J25:J31">IF(ISERROR(F25/B25-1),"н/д",F25/B25-1)</f>
        <v>-0.04283881156845315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1606.2</v>
      </c>
      <c r="E26" s="19">
        <f>'[1]Золото'!C688</f>
        <v>1606.2</v>
      </c>
      <c r="F26" s="19">
        <f>'[1]Золото'!C683</f>
        <v>1604.1</v>
      </c>
      <c r="G26" s="20">
        <f t="shared" si="10"/>
        <v>-0.0013074336944342013</v>
      </c>
      <c r="H26" s="20">
        <f t="shared" si="8"/>
        <v>-0.0013074336944342013</v>
      </c>
      <c r="I26" s="20">
        <f t="shared" si="9"/>
        <v>-0.03495367585128151</v>
      </c>
      <c r="J26" s="20">
        <f t="shared" si="11"/>
        <v>-0.0024888544834236193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7591.66</v>
      </c>
      <c r="E27" s="19">
        <f>'[1]Медь'!C688</f>
        <v>7591.66</v>
      </c>
      <c r="F27" s="19">
        <f>'[1]Медь'!C683</f>
        <v>7577.88</v>
      </c>
      <c r="G27" s="20">
        <f t="shared" si="10"/>
        <v>-0.0018151497827879615</v>
      </c>
      <c r="H27" s="20">
        <f t="shared" si="8"/>
        <v>-0.0018151497827879615</v>
      </c>
      <c r="I27" s="20">
        <f t="shared" si="9"/>
        <v>-0.06392997522055677</v>
      </c>
      <c r="J27" s="20">
        <f t="shared" si="11"/>
        <v>0.006226155964754065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16850</v>
      </c>
      <c r="E28" s="19">
        <f>'[1]Никель'!C688</f>
        <v>16850</v>
      </c>
      <c r="F28" s="19">
        <f>'[1]Никель'!C683</f>
        <v>16795</v>
      </c>
      <c r="G28" s="20">
        <f t="shared" si="10"/>
        <v>-0.003264094955489627</v>
      </c>
      <c r="H28" s="20">
        <f t="shared" si="8"/>
        <v>-0.003264094955489627</v>
      </c>
      <c r="I28" s="20">
        <f t="shared" si="9"/>
        <v>-0.030591630591630614</v>
      </c>
      <c r="J28" s="20">
        <f t="shared" si="11"/>
        <v>-0.12068375719518576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1929</v>
      </c>
      <c r="E29" s="19">
        <f>'[1]Алюминий'!C688</f>
        <v>1929</v>
      </c>
      <c r="F29" s="19">
        <f>'[1]Алюминий'!C683</f>
        <v>1932.75</v>
      </c>
      <c r="G29" s="20">
        <f t="shared" si="10"/>
        <v>0.0019440124416796323</v>
      </c>
      <c r="H29" s="20">
        <f t="shared" si="8"/>
        <v>0.0019440124416796323</v>
      </c>
      <c r="I29" s="20">
        <f t="shared" si="9"/>
        <v>-0.06494920174165453</v>
      </c>
      <c r="J29" s="20">
        <f t="shared" si="11"/>
        <v>-0.08313691800188494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87.46</v>
      </c>
      <c r="E30" s="19">
        <f>'[1]сырье'!P105</f>
        <v>87.46</v>
      </c>
      <c r="F30" s="19" t="str">
        <f>'[1]сырье'!M105</f>
        <v>87,52</v>
      </c>
      <c r="G30" s="20">
        <f t="shared" si="10"/>
        <v>0.0006860278984679447</v>
      </c>
      <c r="H30" s="20">
        <f t="shared" si="8"/>
        <v>0.0006860278984679447</v>
      </c>
      <c r="I30" s="20">
        <f t="shared" si="9"/>
        <v>0.16506922257720968</v>
      </c>
      <c r="J30" s="20">
        <f t="shared" si="11"/>
        <v>-0.09249274160099541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18.2</v>
      </c>
      <c r="E31" s="19">
        <f>'[1]Сахар'!C688</f>
        <v>18.2</v>
      </c>
      <c r="F31" s="19">
        <f>'[1]Сахар'!C683</f>
        <v>16.95</v>
      </c>
      <c r="G31" s="20">
        <f t="shared" si="10"/>
        <v>-0.06868131868131866</v>
      </c>
      <c r="H31" s="20">
        <f t="shared" si="8"/>
        <v>-0.06868131868131866</v>
      </c>
      <c r="I31" s="20">
        <f t="shared" si="9"/>
        <v>-0.10127253446447504</v>
      </c>
      <c r="J31" s="20">
        <f t="shared" si="11"/>
        <v>-0.2722198368398454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642.25</v>
      </c>
      <c r="E32" s="19">
        <f>'[1]сырье'!P102</f>
        <v>642.25</v>
      </c>
      <c r="F32" s="19">
        <f>'[1]сырье'!M102*1</f>
        <v>647.75</v>
      </c>
      <c r="G32" s="20">
        <f t="shared" si="10"/>
        <v>0.008563643441027669</v>
      </c>
      <c r="H32" s="20">
        <f t="shared" si="8"/>
        <v>0.008563643441027669</v>
      </c>
      <c r="I32" s="20">
        <f t="shared" si="9"/>
        <v>-0.05952813067150631</v>
      </c>
      <c r="J32" s="20">
        <f>IF(ISERROR(F32/B32-1),"н/д",F32/B32-1)</f>
        <v>-0.006518404907975506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727.2</v>
      </c>
      <c r="E33" s="19">
        <f>'[1]Пшеница'!C688</f>
        <v>727.2</v>
      </c>
      <c r="F33" s="19">
        <f>'[1]Пшеница'!C683</f>
        <v>726.6</v>
      </c>
      <c r="G33" s="20">
        <f t="shared" si="10"/>
        <v>-0.0008250825082508628</v>
      </c>
      <c r="H33" s="20">
        <f t="shared" si="8"/>
        <v>-0.0008250825082508628</v>
      </c>
      <c r="I33" s="20">
        <f t="shared" si="9"/>
        <v>-0.03171641791044766</v>
      </c>
      <c r="J33" s="20">
        <f>IF(ISERROR(F33/B33-1),"н/д",F33/B33-1)</f>
        <v>0.040974212034383894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41365</v>
      </c>
      <c r="E35" s="14">
        <f>IF(J35=2,F35-3,F35-1)</f>
        <v>41365</v>
      </c>
      <c r="F35" s="33">
        <f>I1</f>
        <v>41366</v>
      </c>
      <c r="G35" s="34"/>
      <c r="H35" s="35"/>
      <c r="I35" s="34"/>
      <c r="J35" s="36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856.2</v>
      </c>
      <c r="E37" s="19">
        <f>'[1]ост. ср-тв на кс'!AJ5</f>
        <v>856.2</v>
      </c>
      <c r="F37" s="19">
        <f>'[1]ост. ср-тв на кс'!AI5</f>
        <v>889.7</v>
      </c>
      <c r="G37" s="20">
        <f t="shared" si="12"/>
        <v>0.0391263723429105</v>
      </c>
      <c r="H37" s="20">
        <f aca="true" t="shared" si="13" ref="H37:H42">IF(ISERROR(F37/D37-1),"н/д",F37/D37-1)</f>
        <v>0.0391263723429105</v>
      </c>
      <c r="I37" s="20">
        <f aca="true" t="shared" si="14" ref="I37:I42">IF(ISERROR(F37/C37-1),"н/д",F37/C37-1)</f>
        <v>-0.3489206000731796</v>
      </c>
      <c r="J37" s="20">
        <f aca="true" t="shared" si="15" ref="J37:J42">IF(ISERROR(F37/B37-1),"н/д",F37/B37-1)</f>
        <v>-0.09343794579172604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637.1</v>
      </c>
      <c r="E38" s="19">
        <f>'[1]ост. ср-тв на кс'!AL5</f>
        <v>637.1</v>
      </c>
      <c r="F38" s="19">
        <f>'[1]ост. ср-тв на кс'!AK5</f>
        <v>685.8</v>
      </c>
      <c r="G38" s="20">
        <f t="shared" si="12"/>
        <v>0.07644011929053507</v>
      </c>
      <c r="H38" s="20">
        <f t="shared" si="13"/>
        <v>0.07644011929053507</v>
      </c>
      <c r="I38" s="20">
        <f t="shared" si="14"/>
        <v>-0.30148706457526997</v>
      </c>
      <c r="J38" s="20">
        <f t="shared" si="15"/>
        <v>-0.06757307953772951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6.54</v>
      </c>
      <c r="E39" s="28">
        <f>'[1]mibid-mibor'!C8</f>
        <v>6.54</v>
      </c>
      <c r="F39" s="28">
        <f>'[1]mibid-mibor'!D8</f>
        <v>6.54</v>
      </c>
      <c r="G39" s="20">
        <f t="shared" si="12"/>
        <v>0</v>
      </c>
      <c r="H39" s="20">
        <f t="shared" si="13"/>
        <v>0</v>
      </c>
      <c r="I39" s="20">
        <f t="shared" si="14"/>
        <v>-0.023880597014925398</v>
      </c>
      <c r="J39" s="20">
        <f t="shared" si="15"/>
        <v>0.02992125984251981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7.47</v>
      </c>
      <c r="E40" s="28">
        <f>'[1]mibid-mibor'!E8</f>
        <v>7.47</v>
      </c>
      <c r="F40" s="28">
        <f>'[1]mibid-mibor'!F8</f>
        <v>7.47</v>
      </c>
      <c r="G40" s="20">
        <f t="shared" si="12"/>
        <v>0</v>
      </c>
      <c r="H40" s="20">
        <f t="shared" si="13"/>
        <v>0</v>
      </c>
      <c r="I40" s="20">
        <f t="shared" si="14"/>
        <v>-0.007968127490039945</v>
      </c>
      <c r="J40" s="20">
        <f t="shared" si="15"/>
        <v>0.010825439783491264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31.0834</v>
      </c>
      <c r="E41" s="28">
        <f>'[1]МакроDelay'!L7</f>
        <v>31.0834</v>
      </c>
      <c r="F41" s="28">
        <f>'[1]МакроDelay'!Q7</f>
        <v>31.1093</v>
      </c>
      <c r="G41" s="20">
        <f>IF(ISERROR(F41/E41-1),"н/д",F41/E41-1)</f>
        <v>0.0008332421807137891</v>
      </c>
      <c r="H41" s="20">
        <f>IF(ISERROR(F41/D41-1),"н/д",F41/D41-1)</f>
        <v>0.0008332421807137891</v>
      </c>
      <c r="I41" s="20">
        <f t="shared" si="14"/>
        <v>0.024252042129939255</v>
      </c>
      <c r="J41" s="20">
        <f t="shared" si="15"/>
        <v>-0.03375712194372038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39.8023</v>
      </c>
      <c r="E42" s="28">
        <f>'[1]МакроDelay'!L9</f>
        <v>39.8023</v>
      </c>
      <c r="F42" s="28">
        <f>'[1]МакроDelay'!Q9</f>
        <v>39.8168</v>
      </c>
      <c r="G42" s="20">
        <f t="shared" si="12"/>
        <v>0.0003643005554954115</v>
      </c>
      <c r="H42" s="20">
        <f t="shared" si="13"/>
        <v>0.0003643005554954115</v>
      </c>
      <c r="I42" s="20">
        <f t="shared" si="14"/>
        <v>-0.01023649841157781</v>
      </c>
      <c r="J42" s="20">
        <f t="shared" si="15"/>
        <v>-0.0445026939260188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41341</v>
      </c>
      <c r="E43" s="38">
        <f>'[1]ЗВР-cbr'!D4</f>
        <v>41348</v>
      </c>
      <c r="F43" s="38">
        <f>'[1]ЗВР-cbr'!D3</f>
        <v>41355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522,1</v>
      </c>
      <c r="E44" s="19" t="str">
        <f>'[1]ЗВР-cbr'!L4</f>
        <v>520</v>
      </c>
      <c r="F44" s="19" t="str">
        <f>'[1]ЗВР-cbr'!L3</f>
        <v>522,4</v>
      </c>
      <c r="G44" s="20">
        <f>IF(ISERROR(F44/E44-1),"н/д",F44/E44-1)</f>
        <v>0.004615384615384466</v>
      </c>
      <c r="H44" s="20"/>
      <c r="I44" s="20">
        <f>IF(ISERROR(F44/C44-1),"н/д",F44/C44-1)</f>
        <v>0.048995983935743004</v>
      </c>
      <c r="J44" s="20">
        <f>IF(ISERROR(F44/B44-1),"н/д",F44/B44-1)</f>
        <v>0.19351153758281936</v>
      </c>
      <c r="K44" s="13"/>
    </row>
    <row r="45" spans="1:11" ht="18.75">
      <c r="A45" s="40"/>
      <c r="B45" s="38">
        <v>40909</v>
      </c>
      <c r="C45" s="38">
        <v>41275</v>
      </c>
      <c r="D45" s="38">
        <v>41334</v>
      </c>
      <c r="E45" s="38">
        <v>41344</v>
      </c>
      <c r="F45" s="38">
        <v>41351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1.6</v>
      </c>
      <c r="E46" s="42">
        <v>1.7</v>
      </c>
      <c r="F46" s="42">
        <v>1.8</v>
      </c>
      <c r="G46" s="20">
        <f>IF(ISERROR(F46-E46),"н/д",F46-E46)/100</f>
        <v>0.0010000000000000009</v>
      </c>
      <c r="H46" s="20">
        <f>IF(ISERROR(F46-D46),"н/д",F46-D46)/100</f>
        <v>0.0019999999999999996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41255</v>
      </c>
      <c r="E47" s="44">
        <f>'[1]M2'!P23</f>
        <v>41286</v>
      </c>
      <c r="F47" s="44">
        <f>'[1]M2'!P22</f>
        <v>41314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27405.4</v>
      </c>
      <c r="E48" s="19">
        <f>'[1]M2'!Q23</f>
        <v>26745</v>
      </c>
      <c r="F48" s="19">
        <f>'[1]M2'!Q22</f>
        <v>27169.9</v>
      </c>
      <c r="G48" s="20"/>
      <c r="H48" s="20">
        <f>IF(ISERROR(F48/D48-1),"н/д",F48/D48-1)</f>
        <v>-0.00859319696118288</v>
      </c>
      <c r="I48" s="20">
        <f>IF(ISERROR(F48/C48-1),"н/д",F48/C48-1)</f>
        <v>0.10974100501978934</v>
      </c>
      <c r="J48" s="20">
        <f>IF(ISERROR(F48/B48-1),"н/д",F48/B48-1)</f>
        <v>0.3576871761302025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'[1]ПромПр-во'!B25</f>
        <v>101.4</v>
      </c>
      <c r="E49" s="19">
        <f>'[1]ПромПр-во'!B29</f>
        <v>99.2</v>
      </c>
      <c r="F49" s="19">
        <f>'[1]ПромПр-во'!B30</f>
        <v>97.9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41183</v>
      </c>
      <c r="E58" s="44">
        <v>41214</v>
      </c>
      <c r="F58" s="44">
        <v>41244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46.052</v>
      </c>
      <c r="E59" s="42">
        <v>45.447</v>
      </c>
      <c r="F59" s="42">
        <v>48.568</v>
      </c>
      <c r="G59" s="20">
        <f>IF(ISERROR(F59/E59-1),"н/д",F59/E59-1)</f>
        <v>0.06867339978436404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31.553</v>
      </c>
      <c r="E60" s="42">
        <v>30.091</v>
      </c>
      <c r="F60" s="42">
        <v>31.436</v>
      </c>
      <c r="G60" s="20">
        <f>IF(ISERROR(F60/E60-1),"н/д",F60/E60-1)</f>
        <v>0.04469775015785449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14.498999999999999</v>
      </c>
      <c r="E61" s="42">
        <f>E59-E60</f>
        <v>15.356000000000002</v>
      </c>
      <c r="F61" s="42">
        <f>F59-F60</f>
        <v>17.131999999999998</v>
      </c>
      <c r="G61" s="20">
        <f>IF(ISERROR(F61/E61-1),"н/д",F61/E61-1)</f>
        <v>0.11565511852044774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-51.3</v>
      </c>
      <c r="D63" s="19">
        <v>-3.2</v>
      </c>
      <c r="E63" s="19">
        <v>-5.2</v>
      </c>
      <c r="F63" s="19">
        <v>-8.4</v>
      </c>
      <c r="G63" s="20">
        <f>IF(ISERROR(F63/E63-1),"н/д",F63/E63-1)</f>
        <v>0.6153846153846154</v>
      </c>
      <c r="H63" s="20">
        <f>IF(ISERROR(C63/B63-1),"н/д",C63/B63-1)</f>
        <v>-0.40490000464015585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41214</v>
      </c>
      <c r="E64" s="44">
        <v>41244</v>
      </c>
      <c r="F64" s="44">
        <v>41275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13196.495</v>
      </c>
      <c r="E65" s="19">
        <v>13434.237</v>
      </c>
      <c r="F65" s="19">
        <v>14251.046</v>
      </c>
      <c r="G65" s="20">
        <f>IF(ISERROR(F65/E65-1),"н/д",F65/E65-1)</f>
        <v>0.0608005501168396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5.4</v>
      </c>
      <c r="E66" s="19">
        <v>5.3</v>
      </c>
      <c r="F66" s="19">
        <v>6</v>
      </c>
      <c r="G66" s="20">
        <f>IF(ISERROR(F66/E66-1),"н/д",F66/E66-1)</f>
        <v>0.13207547169811318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E74" s="50"/>
      <c r="F74" s="50"/>
      <c r="I74" s="10"/>
      <c r="J74" s="10"/>
    </row>
    <row r="75" spans="1:10" s="8" customFormat="1" ht="15.75">
      <c r="A75" s="55"/>
      <c r="B75" s="55"/>
      <c r="E75" s="50"/>
      <c r="F75" s="50"/>
      <c r="I75" s="10"/>
      <c r="J75" s="10"/>
    </row>
    <row r="76" spans="1:10" s="8" customFormat="1" ht="15.75">
      <c r="A76" s="55"/>
      <c r="B76" s="55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2013-04-02T09:18:22Z</dcterms:created>
  <dcterms:modified xsi:type="dcterms:W3CDTF">2013-04-02T09:19:17Z</dcterms:modified>
  <cp:category/>
  <cp:version/>
  <cp:contentType/>
  <cp:contentStatus/>
</cp:coreProperties>
</file>