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<sst xmlns="http://schemas.openxmlformats.org/spreadsheetml/2006/main" count="95" uniqueCount="79">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</sst>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8163,06</v>
          </cell>
          <cell r="S95">
            <v>8169.05</v>
          </cell>
        </row>
        <row r="103">
          <cell r="K103" t="str">
            <v>5035,99</v>
          </cell>
          <cell r="S103">
            <v>4991.87</v>
          </cell>
        </row>
        <row r="107">
          <cell r="K107" t="str">
            <v>485,58</v>
          </cell>
          <cell r="S107">
            <v>488.32</v>
          </cell>
        </row>
        <row r="125">
          <cell r="K125" t="str">
            <v>2235,57</v>
          </cell>
          <cell r="S125">
            <v>2231.11</v>
          </cell>
        </row>
      </sheetData>
      <sheetData sheetId="2">
        <row r="35">
          <cell r="I35" t="str">
            <v>6538,22</v>
          </cell>
          <cell r="L35">
            <v>6521.46</v>
          </cell>
        </row>
        <row r="36">
          <cell r="I36" t="str">
            <v>8139,75</v>
          </cell>
          <cell r="L36">
            <v>8112.08</v>
          </cell>
        </row>
        <row r="146">
          <cell r="I146" t="str">
            <v>3913,64</v>
          </cell>
          <cell r="L146">
            <v>3907.04</v>
          </cell>
        </row>
      </sheetData>
      <sheetData sheetId="3">
        <row r="3">
          <cell r="D3">
            <v>41383</v>
          </cell>
          <cell r="L3" t="str">
            <v>515,2</v>
          </cell>
        </row>
        <row r="4">
          <cell r="D4">
            <v>41376</v>
          </cell>
          <cell r="L4" t="str">
            <v>521,3</v>
          </cell>
        </row>
        <row r="5">
          <cell r="D5">
            <v>41369</v>
          </cell>
          <cell r="L5" t="str">
            <v>516,9</v>
          </cell>
        </row>
      </sheetData>
      <sheetData sheetId="4">
        <row r="8">
          <cell r="C8">
            <v>6.5</v>
          </cell>
          <cell r="D8">
            <v>6.5</v>
          </cell>
          <cell r="E8">
            <v>7.35</v>
          </cell>
          <cell r="F8">
            <v>7.35</v>
          </cell>
        </row>
      </sheetData>
      <sheetData sheetId="5">
        <row r="7">
          <cell r="L7">
            <v>31.0433</v>
          </cell>
          <cell r="Q7">
            <v>31.0839</v>
          </cell>
        </row>
        <row r="9">
          <cell r="L9">
            <v>40.6264</v>
          </cell>
          <cell r="Q9">
            <v>40.7386</v>
          </cell>
        </row>
      </sheetData>
      <sheetData sheetId="6">
        <row r="86">
          <cell r="M86" t="str">
            <v>95,45</v>
          </cell>
          <cell r="P86">
            <v>96.16</v>
          </cell>
        </row>
        <row r="102">
          <cell r="M102" t="str">
            <v>641,75</v>
          </cell>
          <cell r="P102">
            <v>636.5</v>
          </cell>
        </row>
        <row r="105">
          <cell r="M105" t="str">
            <v>85,98</v>
          </cell>
          <cell r="P105">
            <v>87.39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1120,8</v>
          </cell>
        </row>
        <row r="5">
          <cell r="J5" t="str">
            <v>888,8</v>
          </cell>
        </row>
        <row r="28">
          <cell r="J28" t="str">
            <v>1002,3</v>
          </cell>
        </row>
        <row r="29">
          <cell r="J29" t="str">
            <v>1067,1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1085.3</v>
          </cell>
          <cell r="AJ5">
            <v>815</v>
          </cell>
          <cell r="AK5">
            <v>855.6</v>
          </cell>
          <cell r="AL5">
            <v>606.4</v>
          </cell>
        </row>
      </sheetData>
      <sheetData sheetId="12">
        <row r="683">
          <cell r="C683">
            <v>104.3733</v>
          </cell>
        </row>
        <row r="688">
          <cell r="C688">
            <v>105.03</v>
          </cell>
        </row>
      </sheetData>
      <sheetData sheetId="13">
        <row r="683">
          <cell r="C683">
            <v>1460.88</v>
          </cell>
        </row>
        <row r="688">
          <cell r="C688">
            <v>1468</v>
          </cell>
        </row>
      </sheetData>
      <sheetData sheetId="14">
        <row r="683">
          <cell r="C683">
            <v>7291.17</v>
          </cell>
        </row>
        <row r="688">
          <cell r="C688">
            <v>7298.44</v>
          </cell>
        </row>
      </sheetData>
      <sheetData sheetId="15">
        <row r="683">
          <cell r="C683">
            <v>15077</v>
          </cell>
        </row>
        <row r="688">
          <cell r="C688">
            <v>15225</v>
          </cell>
        </row>
      </sheetData>
      <sheetData sheetId="16">
        <row r="683">
          <cell r="C683">
            <v>1883.89</v>
          </cell>
        </row>
        <row r="688">
          <cell r="C688">
            <v>1882</v>
          </cell>
        </row>
      </sheetData>
      <sheetData sheetId="17">
        <row r="683">
          <cell r="C683">
            <v>17.51</v>
          </cell>
        </row>
        <row r="688">
          <cell r="C688">
            <v>17.53</v>
          </cell>
        </row>
      </sheetData>
      <sheetData sheetId="18">
        <row r="683">
          <cell r="C683">
            <v>708.6444</v>
          </cell>
        </row>
        <row r="688">
          <cell r="C688">
            <v>702.6</v>
          </cell>
        </row>
      </sheetData>
      <sheetData sheetId="19">
        <row r="683">
          <cell r="C683">
            <v>19876.4162</v>
          </cell>
        </row>
        <row r="688">
          <cell r="C688">
            <v>19673.64</v>
          </cell>
        </row>
      </sheetData>
      <sheetData sheetId="20">
        <row r="683">
          <cell r="C683">
            <v>55429.88</v>
          </cell>
        </row>
        <row r="688">
          <cell r="C688">
            <v>55488.08</v>
          </cell>
        </row>
      </sheetData>
      <sheetData sheetId="21">
        <row r="683">
          <cell r="C683">
            <v>14180.24</v>
          </cell>
        </row>
        <row r="688">
          <cell r="C688">
            <v>13694.04</v>
          </cell>
        </row>
      </sheetData>
      <sheetData sheetId="22">
        <row r="683">
          <cell r="C683">
            <v>1617.5</v>
          </cell>
        </row>
        <row r="688">
          <cell r="C688">
            <v>1614.42</v>
          </cell>
        </row>
      </sheetData>
      <sheetData sheetId="23">
        <row r="683">
          <cell r="C683">
            <v>3392.97</v>
          </cell>
        </row>
        <row r="688">
          <cell r="C688">
            <v>3378.63</v>
          </cell>
        </row>
      </sheetData>
      <sheetData sheetId="24">
        <row r="683">
          <cell r="C683">
            <v>14968.89</v>
          </cell>
        </row>
        <row r="688">
          <cell r="C688">
            <v>14973.96</v>
          </cell>
        </row>
      </sheetData>
      <sheetData sheetId="25">
        <row r="683">
          <cell r="C683">
            <v>1415.12</v>
          </cell>
        </row>
        <row r="688">
          <cell r="C688">
            <v>1413.43</v>
          </cell>
        </row>
      </sheetData>
      <sheetData sheetId="26">
        <row r="683">
          <cell r="C683">
            <v>1434.49</v>
          </cell>
        </row>
        <row r="688">
          <cell r="C688">
            <v>1432.15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41401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41400</v>
      </c>
      <c r="F4" s="14">
        <f>I1</f>
        <v>41401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1432.15</v>
      </c>
      <c r="F6" s="19">
        <f>'[1]РТС'!C683</f>
        <v>1434.49</v>
      </c>
      <c r="G6" s="20">
        <f>IF(ISERROR(F6/E6-1),"н/д",F6/E6-1)</f>
        <v>0.001633907062807527</v>
      </c>
      <c r="H6" s="20">
        <f>IF(ISERROR(F6/D6-1),"н/д",F6/D6-1)</f>
        <v>0.003238079252514403</v>
      </c>
      <c r="I6" s="20">
        <f>IF(ISERROR(F6/C6-1),"н/д",F6/C6-1)</f>
        <v>-0.08984835987564233</v>
      </c>
      <c r="J6" s="20">
        <f>IF(ISERROR(F6/B6-1),"н/д",F6/B6-1)</f>
        <v>0.0030043739350871235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1413.43</v>
      </c>
      <c r="F7" s="19">
        <f>'[1]ММВБ'!C683</f>
        <v>1415.12</v>
      </c>
      <c r="G7" s="20">
        <f>IF(ISERROR(F7/E7-1),"н/д",F7/E7-1)</f>
        <v>0.0011956729374640318</v>
      </c>
      <c r="H7" s="20">
        <f>IF(ISERROR(F7/D7-1),"н/д",F7/D7-1)</f>
        <v>0.005035404075197203</v>
      </c>
      <c r="I7" s="20">
        <f>IF(ISERROR(F7/C7-1),"н/д",F7/C7-1)</f>
        <v>-0.0658164006284575</v>
      </c>
      <c r="J7" s="20">
        <f>IF(ISERROR(F7/B7-1),"н/д",F7/B7-1)</f>
        <v>-0.02294824003067497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14973.96</v>
      </c>
      <c r="F9" s="19">
        <f>'[1]DJIA (США)'!C683</f>
        <v>14968.89</v>
      </c>
      <c r="G9" s="20">
        <f aca="true" t="shared" si="0" ref="G9:G15">IF(ISERROR(F9/E9-1),"н/д",F9/E9-1)</f>
        <v>-0.0003385877884006794</v>
      </c>
      <c r="H9" s="20">
        <f>IF(ISERROR(F9/D9-1),"н/д",F9/D9-1)</f>
        <v>0.009257948242870961</v>
      </c>
      <c r="I9" s="20">
        <f>IF(ISERROR(F9/C9-1),"н/д",F9/C9-1)</f>
        <v>0.11839253333572408</v>
      </c>
      <c r="J9" s="20">
        <f aca="true" t="shared" si="1" ref="J9:J15">IF(ISERROR(F9/B9-1),"н/д",F9/B9-1)</f>
        <v>0.2110814971164452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3378.63</v>
      </c>
      <c r="F10" s="19">
        <f>'[1]NASDAQ Composite (США)'!C683</f>
        <v>3392.97</v>
      </c>
      <c r="G10" s="20">
        <f t="shared" si="0"/>
        <v>0.004244323882757195</v>
      </c>
      <c r="H10" s="20">
        <f aca="true" t="shared" si="2" ref="H10:H15">IF(ISERROR(F10/D10-1),"н/д",F10/D10-1)</f>
        <v>0.01567074375415345</v>
      </c>
      <c r="I10" s="20">
        <f aca="true" t="shared" si="3" ref="I10:I15">IF(ISERROR(F10/C10-1),"н/д",F10/C10-1)</f>
        <v>0.09492676220871887</v>
      </c>
      <c r="J10" s="20">
        <f t="shared" si="1"/>
        <v>0.2687762701377887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1614.42</v>
      </c>
      <c r="F11" s="19">
        <f>'[1]S&amp;P500 (США)'!C683</f>
        <v>1617.5</v>
      </c>
      <c r="G11" s="20">
        <f t="shared" si="0"/>
        <v>0.00190780589933226</v>
      </c>
      <c r="H11" s="20">
        <f>IF(ISERROR(F11/D11-1),"н/д",F11/D11-1)</f>
        <v>0.012462521673270333</v>
      </c>
      <c r="I11" s="20">
        <f t="shared" si="3"/>
        <v>0.10644439732127586</v>
      </c>
      <c r="J11" s="20">
        <f t="shared" si="1"/>
        <v>0.265835519637698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3907.04</v>
      </c>
      <c r="F12" s="19">
        <f>'[1]евр-индексы'!I146*1</f>
        <v>3913.64</v>
      </c>
      <c r="G12" s="20">
        <f t="shared" si="0"/>
        <v>0.0016892583643883796</v>
      </c>
      <c r="H12" s="20">
        <f t="shared" si="2"/>
        <v>0.000176337545841454</v>
      </c>
      <c r="I12" s="20">
        <f t="shared" si="3"/>
        <v>0.05614490539968009</v>
      </c>
      <c r="J12" s="20">
        <f t="shared" si="1"/>
        <v>0.24743096106280427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8112.08</v>
      </c>
      <c r="F13" s="19">
        <f>'[1]евр-индексы'!I36*1</f>
        <v>8139.75</v>
      </c>
      <c r="G13" s="20">
        <f t="shared" si="0"/>
        <v>0.00341096241654415</v>
      </c>
      <c r="H13" s="20">
        <f t="shared" si="2"/>
        <v>0.0021496400645628633</v>
      </c>
      <c r="I13" s="20">
        <f t="shared" si="3"/>
        <v>0.05768318686873286</v>
      </c>
      <c r="J13" s="20">
        <f t="shared" si="1"/>
        <v>0.3436542575669539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6521.46</v>
      </c>
      <c r="F14" s="19">
        <f>'[1]евр-индексы'!I35*1</f>
        <v>6538.22</v>
      </c>
      <c r="G14" s="20">
        <f t="shared" si="0"/>
        <v>0.0025699766616678055</v>
      </c>
      <c r="H14" s="20">
        <f t="shared" si="2"/>
        <v>0.01199713344199016</v>
      </c>
      <c r="I14" s="20">
        <f t="shared" si="3"/>
        <v>0.08012086109399452</v>
      </c>
      <c r="J14" s="20">
        <f t="shared" si="1"/>
        <v>0.15727262429022537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13694.04</v>
      </c>
      <c r="F15" s="19">
        <f>'[1]Япония'!C683</f>
        <v>14180.24</v>
      </c>
      <c r="G15" s="20">
        <f t="shared" si="0"/>
        <v>0.035504496846803235</v>
      </c>
      <c r="H15" s="20">
        <f t="shared" si="2"/>
        <v>0.02760202473304907</v>
      </c>
      <c r="I15" s="20">
        <f t="shared" si="3"/>
        <v>0.34946317398263815</v>
      </c>
      <c r="J15" s="20">
        <f t="shared" si="1"/>
        <v>0.6900600209444971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8169.05</v>
      </c>
      <c r="F17" s="19">
        <f>'[1]азия-индексы'!K95*1</f>
        <v>8163.06</v>
      </c>
      <c r="G17" s="20">
        <f aca="true" t="shared" si="4" ref="G17:G22">IF(ISERROR(F17/E17-1),"н/д",F17/E17-1)</f>
        <v>-0.0007332553968943945</v>
      </c>
      <c r="H17" s="20">
        <f aca="true" t="shared" si="5" ref="H17:H22">IF(ISERROR(F17/D17-1),"н/д",F17/D17-1)</f>
        <v>0.0034455927021781463</v>
      </c>
      <c r="I17" s="20">
        <f aca="true" t="shared" si="6" ref="I17:I22">IF(ISERROR(F17/C17-1),"н/д",F17/C17-1)</f>
        <v>0.057163874089250166</v>
      </c>
      <c r="J17" s="20">
        <f aca="true" t="shared" si="7" ref="J17:J22">IF(ISERROR(F17/B17-1),"н/д",F17/B17-1)</f>
        <v>0.15085492257198618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488.32</v>
      </c>
      <c r="F18" s="19">
        <f>'[1]азия-индексы'!K107*1</f>
        <v>485.58</v>
      </c>
      <c r="G18" s="20">
        <f t="shared" si="4"/>
        <v>-0.005611074705111463</v>
      </c>
      <c r="H18" s="20">
        <f t="shared" si="5"/>
        <v>0.02175742782594048</v>
      </c>
      <c r="I18" s="20">
        <f>IF(ISERROR(F18/C18-1),"н/д",F18/C18-1)</f>
        <v>0.08592002862510073</v>
      </c>
      <c r="J18" s="20">
        <f t="shared" si="7"/>
        <v>0.4310385476836025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19673.64</v>
      </c>
      <c r="F19" s="19">
        <f>'[1]Индия'!C683</f>
        <v>19876.4162</v>
      </c>
      <c r="G19" s="20">
        <f t="shared" si="4"/>
        <v>0.010306999619795754</v>
      </c>
      <c r="H19" s="20">
        <f t="shared" si="5"/>
        <v>0.015364820767034937</v>
      </c>
      <c r="I19" s="20">
        <f t="shared" si="6"/>
        <v>0.0067821230521736275</v>
      </c>
      <c r="J19" s="20">
        <f t="shared" si="7"/>
        <v>0.2568301051172579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4991.87</v>
      </c>
      <c r="F20" s="19">
        <f>'[1]азия-индексы'!K103*1</f>
        <v>5035.99</v>
      </c>
      <c r="G20" s="20">
        <f t="shared" si="4"/>
        <v>0.008838371191557393</v>
      </c>
      <c r="H20" s="20">
        <f t="shared" si="5"/>
        <v>0.022436391986161874</v>
      </c>
      <c r="I20" s="20">
        <f t="shared" si="6"/>
        <v>0.14504023337403282</v>
      </c>
      <c r="J20" s="20">
        <f>IF(ISERROR(F20/B20-1),"н/д",F20/B20-1)</f>
        <v>0.2949085514017489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2231.11</v>
      </c>
      <c r="F21" s="19">
        <f>'[1]азия-индексы'!K125*1</f>
        <v>2235.57</v>
      </c>
      <c r="G21" s="20">
        <f t="shared" si="4"/>
        <v>0.0019990049795841625</v>
      </c>
      <c r="H21" s="20">
        <f t="shared" si="5"/>
        <v>0.013670865413390798</v>
      </c>
      <c r="I21" s="20">
        <f t="shared" si="6"/>
        <v>-0.017793828836547232</v>
      </c>
      <c r="J21" s="20">
        <f t="shared" si="7"/>
        <v>0.01610813906450992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55488.08</v>
      </c>
      <c r="F22" s="19">
        <f>'[1]Бразилия'!C683</f>
        <v>55429.88</v>
      </c>
      <c r="G22" s="20">
        <f t="shared" si="4"/>
        <v>-0.0010488739203087238</v>
      </c>
      <c r="H22" s="20">
        <f t="shared" si="5"/>
        <v>0.001951305748009835</v>
      </c>
      <c r="I22" s="20">
        <f t="shared" si="6"/>
        <v>-0.10499585516757437</v>
      </c>
      <c r="J22" s="20">
        <f t="shared" si="7"/>
        <v>-0.054103583305020186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105.03</v>
      </c>
      <c r="F24" s="29">
        <f>'[1]нефть Brent'!C683</f>
        <v>104.3733</v>
      </c>
      <c r="G24" s="20">
        <f>IF(ISERROR(F24/E24-1),"н/д",F24/E24-1)</f>
        <v>-0.0062524992859183115</v>
      </c>
      <c r="H24" s="20">
        <f aca="true" t="shared" si="8" ref="H24:H33">IF(ISERROR(F24/D24-1),"н/д",F24/D24-1)</f>
        <v>0.006395718831356811</v>
      </c>
      <c r="I24" s="20">
        <f aca="true" t="shared" si="9" ref="I24:I33">IF(ISERROR(F24/C24-1),"н/д",F24/C24-1)</f>
        <v>-0.05986939290217974</v>
      </c>
      <c r="J24" s="20">
        <f>IF(ISERROR(F24/B24-1),"н/д",F24/B24-1)</f>
        <v>-0.07182481102712324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96.16</v>
      </c>
      <c r="F25" s="29">
        <f>'[1]сырье'!M86*1</f>
        <v>95.45</v>
      </c>
      <c r="G25" s="20">
        <f aca="true" t="shared" si="10" ref="G25:G33">IF(ISERROR(F25/E25-1),"н/д",F25/E25-1)</f>
        <v>-0.007383527454242866</v>
      </c>
      <c r="H25" s="20">
        <f t="shared" si="8"/>
        <v>-0.0016734651187113592</v>
      </c>
      <c r="I25" s="20">
        <f t="shared" si="9"/>
        <v>0.02458136539287259</v>
      </c>
      <c r="J25" s="20">
        <f aca="true" t="shared" si="11" ref="J25:J31">IF(ISERROR(F25/B25-1),"н/д",F25/B25-1)</f>
        <v>-0.0578422663113215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1468</v>
      </c>
      <c r="F26" s="19">
        <f>'[1]Золото'!C683</f>
        <v>1460.88</v>
      </c>
      <c r="G26" s="20">
        <f t="shared" si="10"/>
        <v>-0.004850136239781921</v>
      </c>
      <c r="H26" s="20">
        <f t="shared" si="8"/>
        <v>-0.0022674498019396028</v>
      </c>
      <c r="I26" s="20">
        <f t="shared" si="9"/>
        <v>-0.1211165924678137</v>
      </c>
      <c r="J26" s="20">
        <f t="shared" si="11"/>
        <v>-0.09155035081213381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7298.44</v>
      </c>
      <c r="F27" s="19">
        <f>'[1]Медь'!C683</f>
        <v>7291.17</v>
      </c>
      <c r="G27" s="20">
        <f t="shared" si="10"/>
        <v>-0.0009961032768646128</v>
      </c>
      <c r="H27" s="20">
        <f t="shared" si="8"/>
        <v>-0.002201919734620139</v>
      </c>
      <c r="I27" s="20">
        <f t="shared" si="9"/>
        <v>-0.09934629704203113</v>
      </c>
      <c r="J27" s="20">
        <f t="shared" si="11"/>
        <v>-0.03184453150676225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15225</v>
      </c>
      <c r="F28" s="19">
        <f>'[1]Никель'!C683</f>
        <v>15077</v>
      </c>
      <c r="G28" s="20">
        <f t="shared" si="10"/>
        <v>-0.00972085385878485</v>
      </c>
      <c r="H28" s="20">
        <f t="shared" si="8"/>
        <v>0.027043596730245145</v>
      </c>
      <c r="I28" s="20">
        <f t="shared" si="9"/>
        <v>-0.12975468975468973</v>
      </c>
      <c r="J28" s="20">
        <f t="shared" si="11"/>
        <v>-0.2106310811093668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1882</v>
      </c>
      <c r="F29" s="19">
        <f>'[1]Алюминий'!C683</f>
        <v>1883.89</v>
      </c>
      <c r="G29" s="20">
        <f t="shared" si="10"/>
        <v>0.0010042507970244863</v>
      </c>
      <c r="H29" s="20">
        <f t="shared" si="8"/>
        <v>0.04024848150193261</v>
      </c>
      <c r="I29" s="20">
        <f t="shared" si="9"/>
        <v>-0.08858732462506047</v>
      </c>
      <c r="J29" s="20">
        <f t="shared" si="11"/>
        <v>-0.10631525466540992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87.39</v>
      </c>
      <c r="F30" s="19" t="str">
        <f>'[1]сырье'!M105</f>
        <v>85,98</v>
      </c>
      <c r="G30" s="20">
        <f t="shared" si="10"/>
        <v>-0.016134569172674196</v>
      </c>
      <c r="H30" s="20">
        <f t="shared" si="8"/>
        <v>-0.005206525511974869</v>
      </c>
      <c r="I30" s="20">
        <f t="shared" si="9"/>
        <v>0.14456869009584672</v>
      </c>
      <c r="J30" s="20">
        <f t="shared" si="11"/>
        <v>-0.1084612194110327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17.53</v>
      </c>
      <c r="F31" s="19">
        <f>'[1]Сахар'!C683</f>
        <v>17.51</v>
      </c>
      <c r="G31" s="20">
        <f t="shared" si="10"/>
        <v>-0.0011409013120364797</v>
      </c>
      <c r="H31" s="20">
        <f t="shared" si="8"/>
        <v>-0.005113636363636376</v>
      </c>
      <c r="I31" s="20">
        <f t="shared" si="9"/>
        <v>-0.07158006362672309</v>
      </c>
      <c r="J31" s="20">
        <f t="shared" si="11"/>
        <v>-0.24817518248175174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636.5</v>
      </c>
      <c r="F32" s="19">
        <f>'[1]сырье'!M102*1</f>
        <v>641.75</v>
      </c>
      <c r="G32" s="20">
        <f t="shared" si="10"/>
        <v>0.00824823252160245</v>
      </c>
      <c r="H32" s="20">
        <f t="shared" si="8"/>
        <v>-0.029489603024574707</v>
      </c>
      <c r="I32" s="20">
        <f t="shared" si="9"/>
        <v>-0.06823956442831214</v>
      </c>
      <c r="J32" s="20">
        <f>IF(ISERROR(F32/B32-1),"н/д",F32/B32-1)</f>
        <v>-0.015720858895705514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702.6</v>
      </c>
      <c r="F33" s="19">
        <f>'[1]Пшеница'!C683</f>
        <v>708.6444</v>
      </c>
      <c r="G33" s="20">
        <f t="shared" si="10"/>
        <v>0.0086029035012809</v>
      </c>
      <c r="H33" s="20">
        <f t="shared" si="8"/>
        <v>-0.017136754507628305</v>
      </c>
      <c r="I33" s="20">
        <f t="shared" si="9"/>
        <v>-0.055644456289978605</v>
      </c>
      <c r="J33" s="20">
        <f>IF(ISERROR(F33/B33-1),"н/д",F33/B33-1)</f>
        <v>0.015249856733524414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41400</v>
      </c>
      <c r="F35" s="33">
        <f>I1</f>
        <v>41401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815</v>
      </c>
      <c r="F37" s="19">
        <f>'[1]ост. ср-тв на кс'!AI5</f>
        <v>1085.3</v>
      </c>
      <c r="G37" s="20">
        <f t="shared" si="12"/>
        <v>0.3316564417177914</v>
      </c>
      <c r="H37" s="20">
        <f aca="true" t="shared" si="13" ref="H37:H42">IF(ISERROR(F37/D37-1),"н/д",F37/D37-1)</f>
        <v>0.032242723987064625</v>
      </c>
      <c r="I37" s="20">
        <f aca="true" t="shared" si="14" ref="I37:I42">IF(ISERROR(F37/C37-1),"н/д",F37/C37-1)</f>
        <v>-0.2057811928283937</v>
      </c>
      <c r="J37" s="20">
        <f aca="true" t="shared" si="15" ref="J37:J42">IF(ISERROR(F37/B37-1),"н/д",F37/B37-1)</f>
        <v>0.1058691664968412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606.4</v>
      </c>
      <c r="F38" s="19">
        <f>'[1]ост. ср-тв на кс'!AK5</f>
        <v>855.6</v>
      </c>
      <c r="G38" s="20">
        <f t="shared" si="12"/>
        <v>0.4109498680738788</v>
      </c>
      <c r="H38" s="20">
        <f t="shared" si="13"/>
        <v>0.09397775220560023</v>
      </c>
      <c r="I38" s="20">
        <f t="shared" si="14"/>
        <v>-0.12853941739661834</v>
      </c>
      <c r="J38" s="20">
        <f t="shared" si="15"/>
        <v>0.1632902787219579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-0.0030674846625766694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-0.004065040650406582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31.0433</v>
      </c>
      <c r="F41" s="28">
        <f>'[1]МакроDelay'!Q7</f>
        <v>31.0839</v>
      </c>
      <c r="G41" s="20">
        <f>IF(ISERROR(F41/E41-1),"н/д",F41/E41-1)</f>
        <v>0.00130785064732164</v>
      </c>
      <c r="H41" s="20">
        <f>IF(ISERROR(F41/D41-1),"н/д",F41/D41-1)</f>
        <v>-0.00550296104095549</v>
      </c>
      <c r="I41" s="20">
        <f t="shared" si="14"/>
        <v>0.02341576481511365</v>
      </c>
      <c r="J41" s="20">
        <f t="shared" si="15"/>
        <v>-0.03454603616238261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40.6264</v>
      </c>
      <c r="F42" s="28">
        <f>'[1]МакроDelay'!Q9</f>
        <v>40.7386</v>
      </c>
      <c r="G42" s="20">
        <f t="shared" si="12"/>
        <v>0.0027617509796584727</v>
      </c>
      <c r="H42" s="20">
        <f t="shared" si="13"/>
        <v>-0.002380264375866248</v>
      </c>
      <c r="I42" s="20">
        <f t="shared" si="14"/>
        <v>0.012677547814241574</v>
      </c>
      <c r="J42" s="20">
        <f t="shared" si="15"/>
        <v>-0.02238194547965966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41369</v>
      </c>
      <c r="E43" s="38">
        <f>'[1]ЗВР-cbr'!D4</f>
        <v>41376</v>
      </c>
      <c r="F43" s="38">
        <f>'[1]ЗВР-cbr'!D3</f>
        <v>41383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516,9</v>
      </c>
      <c r="E44" s="19" t="str">
        <f>'[1]ЗВР-cbr'!L4</f>
        <v>521,3</v>
      </c>
      <c r="F44" s="19" t="str">
        <f>'[1]ЗВР-cbr'!L3</f>
        <v>515,2</v>
      </c>
      <c r="G44" s="20">
        <f>IF(ISERROR(F44/E44-1),"н/д",F44/E44-1)</f>
        <v>-0.01170151544216369</v>
      </c>
      <c r="H44" s="20"/>
      <c r="I44" s="20">
        <f>IF(ISERROR(F44/C44-1),"н/д",F44/C44-1)</f>
        <v>0.0345381526104418</v>
      </c>
      <c r="J44" s="20">
        <f>IF(ISERROR(F44/B44-1),"н/д",F44/B44-1)</f>
        <v>0.1770619145533472</v>
      </c>
      <c r="K44" s="13"/>
    </row>
    <row r="45" spans="1:11" ht="18.75">
      <c r="A45" s="40"/>
      <c r="B45" s="38">
        <v>40909</v>
      </c>
      <c r="C45" s="38">
        <v>41275</v>
      </c>
      <c r="D45" s="38">
        <v>41365</v>
      </c>
      <c r="E45" s="38">
        <v>41380</v>
      </c>
      <c r="F45" s="38">
        <v>41386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1.9</v>
      </c>
      <c r="E46" s="42">
        <v>2.2</v>
      </c>
      <c r="F46" s="42">
        <v>2.3</v>
      </c>
      <c r="G46" s="20">
        <f>IF(ISERROR(F46-E46),"н/д",F46-E46)/100</f>
        <v>0.0009999999999999966</v>
      </c>
      <c r="H46" s="20">
        <f>IF(ISERROR(F46-D46),"н/д",F46-D46)/100</f>
        <v>0.003999999999999999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41275</v>
      </c>
      <c r="E54" s="44">
        <v>41306</v>
      </c>
      <c r="F54" s="44">
        <v>41334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888.8</v>
      </c>
      <c r="F55" s="19">
        <f>'[1]Дох-Расх фед.б.'!J4*1</f>
        <v>1120.8</v>
      </c>
      <c r="G55" s="20">
        <f>IF(ISERROR(F55/E55-1),"н/д",F55/E55-1)</f>
        <v>0.26102610261026093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1067.1</v>
      </c>
      <c r="F56" s="19">
        <f>'[1]Дох-Расх фед.б.'!J28*1</f>
        <v>1002.3</v>
      </c>
      <c r="G56" s="20">
        <f>IF(ISERROR(F56/E56-1),"н/д",F56/E56-1)</f>
        <v>-0.06072533033455152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-178.29999999999995</v>
      </c>
      <c r="F57" s="19">
        <f>F55-F56</f>
        <v>118.5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2013-05-07T09:11:48Z</dcterms:created>
  <dcterms:modified xsi:type="dcterms:W3CDTF">2013-05-07T09:12:31Z</dcterms:modified>
  <cp:category/>
  <cp:version/>
  <cp:contentType/>
  <cp:contentStatus/>
</cp:coreProperties>
</file>