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<sst xmlns="http://schemas.openxmlformats.org/spreadsheetml/2006/main" count="95" uniqueCount="79">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</sst>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8251,82</v>
          </cell>
          <cell r="S95">
            <v>8248.32</v>
          </cell>
        </row>
        <row r="103">
          <cell r="K103" t="str">
            <v>5081,94</v>
          </cell>
          <cell r="S103">
            <v>5054.629999999999</v>
          </cell>
        </row>
        <row r="107">
          <cell r="K107" t="str">
            <v>483,85</v>
          </cell>
          <cell r="S107">
            <v>488.93</v>
          </cell>
        </row>
        <row r="125">
          <cell r="K125" t="str">
            <v>2217,01</v>
          </cell>
          <cell r="S125">
            <v>2241.8100000000004</v>
          </cell>
        </row>
      </sheetData>
      <sheetData sheetId="2">
        <row r="35">
          <cell r="I35" t="str">
            <v>6625,65</v>
          </cell>
          <cell r="L35">
            <v>6631.759999999999</v>
          </cell>
        </row>
        <row r="36">
          <cell r="I36" t="str">
            <v>8256,46</v>
          </cell>
          <cell r="L36">
            <v>8279.289999999999</v>
          </cell>
        </row>
        <row r="146">
          <cell r="I146" t="str">
            <v>3926,39</v>
          </cell>
          <cell r="L146">
            <v>3945.2</v>
          </cell>
        </row>
      </sheetData>
      <sheetData sheetId="3">
        <row r="3">
          <cell r="D3">
            <v>41397</v>
          </cell>
          <cell r="L3" t="str">
            <v>533,5</v>
          </cell>
        </row>
        <row r="4">
          <cell r="D4">
            <v>41390</v>
          </cell>
          <cell r="L4" t="str">
            <v>524,3</v>
          </cell>
        </row>
        <row r="5">
          <cell r="D5">
            <v>41383</v>
          </cell>
          <cell r="L5" t="str">
            <v>515,2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</v>
          </cell>
          <cell r="F8">
            <v>7.4</v>
          </cell>
        </row>
      </sheetData>
      <sheetData sheetId="5">
        <row r="7">
          <cell r="L7">
            <v>31.0829</v>
          </cell>
          <cell r="Q7">
            <v>31.3777</v>
          </cell>
        </row>
        <row r="9">
          <cell r="L9">
            <v>40.7404</v>
          </cell>
          <cell r="Q9">
            <v>40.7345</v>
          </cell>
        </row>
      </sheetData>
      <sheetData sheetId="6">
        <row r="86">
          <cell r="M86" t="str">
            <v>95,12</v>
          </cell>
          <cell r="P86">
            <v>95.17</v>
          </cell>
        </row>
        <row r="102">
          <cell r="M102" t="str">
            <v>653,75</v>
          </cell>
          <cell r="P102">
            <v>655.5</v>
          </cell>
        </row>
        <row r="105">
          <cell r="M105" t="str">
            <v>85,86</v>
          </cell>
          <cell r="P105">
            <v>86.04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1120,8</v>
          </cell>
        </row>
        <row r="5">
          <cell r="J5" t="str">
            <v>888,8</v>
          </cell>
        </row>
        <row r="28">
          <cell r="J28" t="str">
            <v>1002,3</v>
          </cell>
        </row>
        <row r="29">
          <cell r="J29" t="str">
            <v>1067,1</v>
          </cell>
        </row>
      </sheetData>
      <sheetData sheetId="9">
        <row r="29">
          <cell r="B29">
            <v>99.2</v>
          </cell>
        </row>
        <row r="30">
          <cell r="B30">
            <v>97.9</v>
          </cell>
        </row>
        <row r="31">
          <cell r="B31">
            <v>102.6</v>
          </cell>
        </row>
      </sheetData>
      <sheetData sheetId="10">
        <row r="5">
          <cell r="AI5">
            <v>837.7</v>
          </cell>
          <cell r="AJ5">
            <v>585.2</v>
          </cell>
          <cell r="AK5">
            <v>616.5</v>
          </cell>
          <cell r="AL5">
            <v>407.7</v>
          </cell>
        </row>
      </sheetData>
      <sheetData sheetId="12">
        <row r="683">
          <cell r="C683">
            <v>102.6069</v>
          </cell>
        </row>
        <row r="688">
          <cell r="C688">
            <v>102.64</v>
          </cell>
        </row>
      </sheetData>
      <sheetData sheetId="13">
        <row r="683">
          <cell r="C683">
            <v>1434.66</v>
          </cell>
        </row>
        <row r="688">
          <cell r="C688">
            <v>1434.3</v>
          </cell>
        </row>
      </sheetData>
      <sheetData sheetId="14">
        <row r="683">
          <cell r="C683">
            <v>7285.19</v>
          </cell>
        </row>
        <row r="688">
          <cell r="C688">
            <v>7406.47</v>
          </cell>
        </row>
      </sheetData>
      <sheetData sheetId="15">
        <row r="683">
          <cell r="C683">
            <v>15245</v>
          </cell>
        </row>
        <row r="688">
          <cell r="C688">
            <v>15280</v>
          </cell>
        </row>
      </sheetData>
      <sheetData sheetId="16">
        <row r="683">
          <cell r="C683">
            <v>1858.92</v>
          </cell>
        </row>
        <row r="688">
          <cell r="C688">
            <v>1867</v>
          </cell>
        </row>
      </sheetData>
      <sheetData sheetId="17">
        <row r="683">
          <cell r="C683">
            <v>16.41</v>
          </cell>
        </row>
        <row r="688">
          <cell r="C688">
            <v>17.43</v>
          </cell>
        </row>
      </sheetData>
      <sheetData sheetId="18">
        <row r="683">
          <cell r="C683">
            <v>710.26</v>
          </cell>
        </row>
        <row r="688">
          <cell r="C688">
            <v>709.6</v>
          </cell>
        </row>
      </sheetData>
      <sheetData sheetId="19">
        <row r="683">
          <cell r="C683">
            <v>19708.678</v>
          </cell>
        </row>
        <row r="688">
          <cell r="C688">
            <v>19691.67</v>
          </cell>
        </row>
      </sheetData>
      <sheetData sheetId="20">
        <row r="683">
          <cell r="C683">
            <v>54447.77</v>
          </cell>
        </row>
        <row r="688">
          <cell r="C688">
            <v>55107.8</v>
          </cell>
        </row>
      </sheetData>
      <sheetData sheetId="21">
        <row r="683">
          <cell r="C683">
            <v>14758.42</v>
          </cell>
        </row>
        <row r="688">
          <cell r="C688">
            <v>14782.21</v>
          </cell>
        </row>
      </sheetData>
      <sheetData sheetId="22">
        <row r="683">
          <cell r="C683">
            <v>1633.77</v>
          </cell>
        </row>
        <row r="688">
          <cell r="C688">
            <v>1633.7</v>
          </cell>
        </row>
      </sheetData>
      <sheetData sheetId="23">
        <row r="683">
          <cell r="C683">
            <v>3438.79</v>
          </cell>
        </row>
        <row r="688">
          <cell r="C688">
            <v>3436.58</v>
          </cell>
        </row>
      </sheetData>
      <sheetData sheetId="24">
        <row r="683">
          <cell r="C683">
            <v>15091.68</v>
          </cell>
        </row>
        <row r="688">
          <cell r="C688">
            <v>15118.49</v>
          </cell>
        </row>
      </sheetData>
      <sheetData sheetId="25">
        <row r="683">
          <cell r="C683">
            <v>1408.34</v>
          </cell>
        </row>
        <row r="688">
          <cell r="C688">
            <v>1416.5</v>
          </cell>
        </row>
      </sheetData>
      <sheetData sheetId="26">
        <row r="683">
          <cell r="C683">
            <v>1418.03</v>
          </cell>
        </row>
        <row r="688">
          <cell r="C688">
            <v>1422.29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41408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41407</v>
      </c>
      <c r="F4" s="14">
        <f>I1</f>
        <v>41408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'[1]РТС'!C688</f>
        <v>1422.29</v>
      </c>
      <c r="F6" s="19">
        <f>'[1]РТС'!C683</f>
        <v>1418.03</v>
      </c>
      <c r="G6" s="20">
        <f>IF(ISERROR(F6/E6-1),"н/д",F6/E6-1)</f>
        <v>-0.0029951697614410966</v>
      </c>
      <c r="H6" s="20">
        <f>IF(ISERROR(F6/D6-1),"н/д",F6/D6-1)</f>
        <v>-0.008273537269382958</v>
      </c>
      <c r="I6" s="20">
        <f>IF(ISERROR(F6/C6-1),"н/д",F6/C6-1)</f>
        <v>-0.10029185965357523</v>
      </c>
      <c r="J6" s="20">
        <f>IF(ISERROR(F6/B6-1),"н/д",F6/B6-1)</f>
        <v>-0.008504560944188055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'[1]ММВБ'!C688</f>
        <v>1416.5</v>
      </c>
      <c r="F7" s="19">
        <f>'[1]ММВБ'!C683</f>
        <v>1408.34</v>
      </c>
      <c r="G7" s="20">
        <f>IF(ISERROR(F7/E7-1),"н/д",F7/E7-1)</f>
        <v>-0.005760677726791452</v>
      </c>
      <c r="H7" s="20">
        <f>IF(ISERROR(F7/D7-1),"н/д",F7/D7-1)</f>
        <v>0.00022016576351346906</v>
      </c>
      <c r="I7" s="20">
        <f>IF(ISERROR(F7/C7-1),"н/д",F7/C7-1)</f>
        <v>-0.07029217992896852</v>
      </c>
      <c r="J7" s="20">
        <f>IF(ISERROR(F7/B7-1),"н/д",F7/B7-1)</f>
        <v>-0.027629405537905383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(США)'!C688</f>
        <v>15118.49</v>
      </c>
      <c r="F9" s="19">
        <f>'[1]DJIA (США)'!C683</f>
        <v>15091.68</v>
      </c>
      <c r="G9" s="20">
        <f aca="true" t="shared" si="0" ref="G9:G15">IF(ISERROR(F9/E9-1),"н/д",F9/E9-1)</f>
        <v>-0.0017733252461058502</v>
      </c>
      <c r="H9" s="20">
        <f>IF(ISERROR(F9/D9-1),"н/д",F9/D9-1)</f>
        <v>0.017536904362178474</v>
      </c>
      <c r="I9" s="20">
        <f>IF(ISERROR(F9/C9-1),"н/д",F9/C9-1)</f>
        <v>0.12756672188065266</v>
      </c>
      <c r="J9" s="20">
        <f aca="true" t="shared" si="1" ref="J9:J15">IF(ISERROR(F9/B9-1),"н/д",F9/B9-1)</f>
        <v>0.22101601444077112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(США)'!C688</f>
        <v>3436.58</v>
      </c>
      <c r="F10" s="19">
        <f>'[1]NASDAQ Composite (США)'!C683</f>
        <v>3438.79</v>
      </c>
      <c r="G10" s="20">
        <f t="shared" si="0"/>
        <v>0.0006430812028237476</v>
      </c>
      <c r="H10" s="20">
        <f aca="true" t="shared" si="2" ref="H10:H15">IF(ISERROR(F10/D10-1),"н/д",F10/D10-1)</f>
        <v>0.02938676054145639</v>
      </c>
      <c r="I10" s="20">
        <f aca="true" t="shared" si="3" ref="I10:I15">IF(ISERROR(F10/C10-1),"н/д",F10/C10-1)</f>
        <v>0.10971308340943775</v>
      </c>
      <c r="J10" s="20">
        <f t="shared" si="1"/>
        <v>0.2859103234001854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(США)'!C688</f>
        <v>1633.7</v>
      </c>
      <c r="F11" s="19">
        <f>'[1]S&amp;P500 (США)'!C683</f>
        <v>1633.77</v>
      </c>
      <c r="G11" s="20">
        <f t="shared" si="0"/>
        <v>4.284752402528014E-05</v>
      </c>
      <c r="H11" s="20">
        <f>IF(ISERROR(F11/D11-1),"н/д",F11/D11-1)</f>
        <v>0.022646611458509325</v>
      </c>
      <c r="I11" s="20">
        <f t="shared" si="3"/>
        <v>0.11757382566403751</v>
      </c>
      <c r="J11" s="20">
        <f t="shared" si="1"/>
        <v>0.27856822066057596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3945.2</v>
      </c>
      <c r="F12" s="19">
        <f>'[1]евр-индексы'!I146*1</f>
        <v>3926.39</v>
      </c>
      <c r="G12" s="20">
        <f t="shared" si="0"/>
        <v>-0.004767819121970995</v>
      </c>
      <c r="H12" s="20">
        <f t="shared" si="2"/>
        <v>0.0034347487189971826</v>
      </c>
      <c r="I12" s="20">
        <f t="shared" si="3"/>
        <v>0.05958565302691343</v>
      </c>
      <c r="J12" s="20">
        <f t="shared" si="1"/>
        <v>0.25149488742127124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8279.289999999999</v>
      </c>
      <c r="F13" s="19">
        <f>'[1]евр-индексы'!I36*1</f>
        <v>8256.46</v>
      </c>
      <c r="G13" s="20">
        <f t="shared" si="0"/>
        <v>-0.0027574828276337726</v>
      </c>
      <c r="H13" s="20">
        <f t="shared" si="2"/>
        <v>0.016518740404491528</v>
      </c>
      <c r="I13" s="20">
        <f t="shared" si="3"/>
        <v>0.07284854265231933</v>
      </c>
      <c r="J13" s="20">
        <f t="shared" si="1"/>
        <v>0.36291994612012046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6631.759999999999</v>
      </c>
      <c r="F14" s="19">
        <f>'[1]евр-индексы'!I35*1</f>
        <v>6625.65</v>
      </c>
      <c r="G14" s="20">
        <f t="shared" si="0"/>
        <v>-0.0009213240527401467</v>
      </c>
      <c r="H14" s="20">
        <f t="shared" si="2"/>
        <v>0.025529701843914898</v>
      </c>
      <c r="I14" s="20">
        <f t="shared" si="3"/>
        <v>0.09456438959035096</v>
      </c>
      <c r="J14" s="20">
        <f t="shared" si="1"/>
        <v>0.1727478370456379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'[1]Япония'!C688</f>
        <v>14782.21</v>
      </c>
      <c r="F15" s="19">
        <f>'[1]Япония'!C683</f>
        <v>14758.42</v>
      </c>
      <c r="G15" s="20">
        <f t="shared" si="0"/>
        <v>-0.0016093669349845907</v>
      </c>
      <c r="H15" s="20">
        <f t="shared" si="2"/>
        <v>0.06950109968947804</v>
      </c>
      <c r="I15" s="20">
        <f t="shared" si="3"/>
        <v>0.4044856995487274</v>
      </c>
      <c r="J15" s="20">
        <f t="shared" si="1"/>
        <v>0.7589699197127613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8248.32</v>
      </c>
      <c r="F17" s="19">
        <f>'[1]азия-индексы'!K95*1</f>
        <v>8251.82</v>
      </c>
      <c r="G17" s="20">
        <f aca="true" t="shared" si="4" ref="G17:G22">IF(ISERROR(F17/E17-1),"н/д",F17/E17-1)</f>
        <v>0.0004243288330230133</v>
      </c>
      <c r="H17" s="20">
        <f aca="true" t="shared" si="5" ref="H17:H22">IF(ISERROR(F17/D17-1),"н/д",F17/D17-1)</f>
        <v>0.014356431383780954</v>
      </c>
      <c r="I17" s="20">
        <f aca="true" t="shared" si="6" ref="I17:I22">IF(ISERROR(F17/C17-1),"н/д",F17/C17-1)</f>
        <v>0.06865881170629096</v>
      </c>
      <c r="J17" s="20">
        <f aca="true" t="shared" si="7" ref="J17:J22">IF(ISERROR(F17/B17-1),"н/д",F17/B17-1)</f>
        <v>0.16336859794953917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488.93</v>
      </c>
      <c r="F18" s="19">
        <f>'[1]азия-индексы'!K107*1</f>
        <v>483.85</v>
      </c>
      <c r="G18" s="20">
        <f t="shared" si="4"/>
        <v>-0.01039003538338823</v>
      </c>
      <c r="H18" s="20">
        <f t="shared" si="5"/>
        <v>0.018117161855062625</v>
      </c>
      <c r="I18" s="20">
        <f>IF(ISERROR(F18/C18-1),"н/д",F18/C18-1)</f>
        <v>0.08205116736738538</v>
      </c>
      <c r="J18" s="20">
        <f t="shared" si="7"/>
        <v>0.4259401155251681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'[1]Индия'!C688</f>
        <v>19691.67</v>
      </c>
      <c r="F19" s="19">
        <f>'[1]Индия'!C683</f>
        <v>19708.678</v>
      </c>
      <c r="G19" s="20">
        <f t="shared" si="4"/>
        <v>0.0008637154695361193</v>
      </c>
      <c r="H19" s="20">
        <f t="shared" si="5"/>
        <v>0.0067960996422085085</v>
      </c>
      <c r="I19" s="20">
        <f t="shared" si="6"/>
        <v>-0.0017141682014252257</v>
      </c>
      <c r="J19" s="20">
        <f t="shared" si="7"/>
        <v>0.24622364480686354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5054.629999999999</v>
      </c>
      <c r="F20" s="19">
        <f>'[1]азия-индексы'!K103*1</f>
        <v>5081.94</v>
      </c>
      <c r="G20" s="20">
        <f t="shared" si="4"/>
        <v>0.005402967180585083</v>
      </c>
      <c r="H20" s="20">
        <f t="shared" si="5"/>
        <v>0.03176543199850568</v>
      </c>
      <c r="I20" s="20">
        <f t="shared" si="6"/>
        <v>0.15548795045121855</v>
      </c>
      <c r="J20" s="20">
        <f>IF(ISERROR(F20/B20-1),"н/д",F20/B20-1)</f>
        <v>0.30672371543839505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2241.8100000000004</v>
      </c>
      <c r="F21" s="19">
        <f>'[1]азия-индексы'!K125*1</f>
        <v>2217.01</v>
      </c>
      <c r="G21" s="20">
        <f t="shared" si="4"/>
        <v>-0.011062489684674492</v>
      </c>
      <c r="H21" s="20">
        <f t="shared" si="5"/>
        <v>0.005255234830553901</v>
      </c>
      <c r="I21" s="20">
        <f t="shared" si="6"/>
        <v>-0.025948235335468528</v>
      </c>
      <c r="J21" s="20">
        <f t="shared" si="7"/>
        <v>0.007672273911087046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'[1]Бразилия'!C688</f>
        <v>55107.8</v>
      </c>
      <c r="F22" s="19">
        <f>'[1]Бразилия'!C683</f>
        <v>54447.77</v>
      </c>
      <c r="G22" s="20">
        <f t="shared" si="4"/>
        <v>-0.011977070396568257</v>
      </c>
      <c r="H22" s="20">
        <f t="shared" si="5"/>
        <v>-0.015801328695510097</v>
      </c>
      <c r="I22" s="20">
        <f t="shared" si="6"/>
        <v>-0.12085359328068901</v>
      </c>
      <c r="J22" s="20">
        <f t="shared" si="7"/>
        <v>-0.07086303379995729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Brent'!C688</f>
        <v>102.64</v>
      </c>
      <c r="F24" s="29">
        <f>'[1]нефть Brent'!C683</f>
        <v>102.6069</v>
      </c>
      <c r="G24" s="20">
        <f>IF(ISERROR(F24/E24-1),"н/д",F24/E24-1)</f>
        <v>-0.0003224863600935768</v>
      </c>
      <c r="H24" s="20">
        <f aca="true" t="shared" si="8" ref="H24:H33">IF(ISERROR(F24/D24-1),"н/д",F24/D24-1)</f>
        <v>-0.010636389933468271</v>
      </c>
      <c r="I24" s="20">
        <f aca="true" t="shared" si="9" ref="I24:I33">IF(ISERROR(F24/C24-1),"н/д",F24/C24-1)</f>
        <v>-0.07578003963249869</v>
      </c>
      <c r="J24" s="20">
        <f>IF(ISERROR(F24/B24-1),"н/д",F24/B24-1)</f>
        <v>-0.08753312583370387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95.17</v>
      </c>
      <c r="F25" s="29">
        <f>'[1]сырье'!M86*1</f>
        <v>95.12</v>
      </c>
      <c r="G25" s="20">
        <f aca="true" t="shared" si="10" ref="G25:G33">IF(ISERROR(F25/E25-1),"н/д",F25/E25-1)</f>
        <v>-0.0005253756435851242</v>
      </c>
      <c r="H25" s="20">
        <f t="shared" si="8"/>
        <v>-0.005124986926053676</v>
      </c>
      <c r="I25" s="20">
        <f t="shared" si="9"/>
        <v>0.02103907256333204</v>
      </c>
      <c r="J25" s="20">
        <f aca="true" t="shared" si="11" ref="J25:J31">IF(ISERROR(F25/B25-1),"н/д",F25/B25-1)</f>
        <v>-0.061099595301549514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'[1]Золото'!C688</f>
        <v>1434.3</v>
      </c>
      <c r="F26" s="19">
        <f>'[1]Золото'!C683</f>
        <v>1434.66</v>
      </c>
      <c r="G26" s="20">
        <f t="shared" si="10"/>
        <v>0.0002509935160008858</v>
      </c>
      <c r="H26" s="20">
        <f t="shared" si="8"/>
        <v>-0.02017483950280019</v>
      </c>
      <c r="I26" s="20">
        <f t="shared" si="9"/>
        <v>-0.13689086752496693</v>
      </c>
      <c r="J26" s="20">
        <f t="shared" si="11"/>
        <v>-0.10785528331973593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'[1]Медь'!C688</f>
        <v>7406.47</v>
      </c>
      <c r="F27" s="19">
        <f>'[1]Медь'!C683</f>
        <v>7285.19</v>
      </c>
      <c r="G27" s="20">
        <f t="shared" si="10"/>
        <v>-0.01637487224008205</v>
      </c>
      <c r="H27" s="20">
        <f t="shared" si="8"/>
        <v>-0.003020283936797208</v>
      </c>
      <c r="I27" s="20">
        <f t="shared" si="9"/>
        <v>-0.10008498632560148</v>
      </c>
      <c r="J27" s="20">
        <f t="shared" si="11"/>
        <v>-0.03263858372356565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'[1]Никель'!C688</f>
        <v>15280</v>
      </c>
      <c r="F28" s="19">
        <f>'[1]Никель'!C683</f>
        <v>15245</v>
      </c>
      <c r="G28" s="20">
        <f t="shared" si="10"/>
        <v>-0.0022905759162303863</v>
      </c>
      <c r="H28" s="20">
        <f t="shared" si="8"/>
        <v>0.0384877384196185</v>
      </c>
      <c r="I28" s="20">
        <f t="shared" si="9"/>
        <v>-0.12005772005772009</v>
      </c>
      <c r="J28" s="20">
        <f t="shared" si="11"/>
        <v>-0.20183530088958657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'[1]Алюминий'!C688</f>
        <v>1867</v>
      </c>
      <c r="F29" s="19">
        <f>'[1]Алюминий'!C683</f>
        <v>1858.92</v>
      </c>
      <c r="G29" s="20">
        <f t="shared" si="10"/>
        <v>-0.00432779860739152</v>
      </c>
      <c r="H29" s="20">
        <f t="shared" si="8"/>
        <v>0.026460519050248488</v>
      </c>
      <c r="I29" s="20">
        <f t="shared" si="9"/>
        <v>-0.10066763425253988</v>
      </c>
      <c r="J29" s="20">
        <f t="shared" si="11"/>
        <v>-0.11816058963242215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86.04</v>
      </c>
      <c r="F30" s="19" t="str">
        <f>'[1]сырье'!M105</f>
        <v>85,86</v>
      </c>
      <c r="G30" s="20">
        <f t="shared" si="10"/>
        <v>-0.0020920502092051096</v>
      </c>
      <c r="H30" s="20">
        <f t="shared" si="8"/>
        <v>-0.006594932315168278</v>
      </c>
      <c r="I30" s="20">
        <f t="shared" si="9"/>
        <v>0.14297124600638966</v>
      </c>
      <c r="J30" s="20">
        <f t="shared" si="11"/>
        <v>-0.10970551638324344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'[1]Сахар'!C688</f>
        <v>17.43</v>
      </c>
      <c r="F31" s="19">
        <f>'[1]Сахар'!C683</f>
        <v>16.41</v>
      </c>
      <c r="G31" s="20">
        <f t="shared" si="10"/>
        <v>-0.058519793459552494</v>
      </c>
      <c r="H31" s="20">
        <f t="shared" si="8"/>
        <v>-0.06761363636363638</v>
      </c>
      <c r="I31" s="20">
        <f t="shared" si="9"/>
        <v>-0.12990455991516436</v>
      </c>
      <c r="J31" s="20">
        <f t="shared" si="11"/>
        <v>-0.2954057535422928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655.5</v>
      </c>
      <c r="F32" s="19">
        <f>'[1]сырье'!M102*1</f>
        <v>653.75</v>
      </c>
      <c r="G32" s="20">
        <f t="shared" si="10"/>
        <v>-0.002669717772692648</v>
      </c>
      <c r="H32" s="20">
        <f t="shared" si="8"/>
        <v>-0.011342155009451793</v>
      </c>
      <c r="I32" s="20">
        <f t="shared" si="9"/>
        <v>-0.05081669691470059</v>
      </c>
      <c r="J32" s="20">
        <f>IF(ISERROR(F32/B32-1),"н/д",F32/B32-1)</f>
        <v>0.0026840490797546135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'[1]Пшеница'!C688</f>
        <v>709.6</v>
      </c>
      <c r="F33" s="19">
        <f>'[1]Пшеница'!C683</f>
        <v>710.26</v>
      </c>
      <c r="G33" s="20">
        <f t="shared" si="10"/>
        <v>0.0009301014656144524</v>
      </c>
      <c r="H33" s="20">
        <f t="shared" si="8"/>
        <v>-0.014895977808599192</v>
      </c>
      <c r="I33" s="20">
        <f t="shared" si="9"/>
        <v>-0.053491471215351805</v>
      </c>
      <c r="J33" s="20">
        <f>IF(ISERROR(F33/B33-1),"н/д",F33/B33-1)</f>
        <v>0.017564469914040037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41407</v>
      </c>
      <c r="F35" s="33">
        <f>I1</f>
        <v>41408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585.2</v>
      </c>
      <c r="F37" s="19">
        <f>'[1]ост. ср-тв на кс'!AI5</f>
        <v>837.7</v>
      </c>
      <c r="G37" s="20">
        <f t="shared" si="12"/>
        <v>0.43147641831852357</v>
      </c>
      <c r="H37" s="20">
        <f aca="true" t="shared" si="13" ref="H37:H42">IF(ISERROR(F37/D37-1),"н/д",F37/D37-1)</f>
        <v>-0.20325280578276583</v>
      </c>
      <c r="I37" s="20">
        <f aca="true" t="shared" si="14" ref="I37:I42">IF(ISERROR(F37/C37-1),"н/д",F37/C37-1)</f>
        <v>-0.38697402122210023</v>
      </c>
      <c r="J37" s="20">
        <f aca="true" t="shared" si="15" ref="J37:J42">IF(ISERROR(F37/B37-1),"н/д",F37/B37-1)</f>
        <v>-0.14642347666598732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407.7</v>
      </c>
      <c r="F38" s="19">
        <f>'[1]ост. ср-тв на кс'!AK5</f>
        <v>616.5</v>
      </c>
      <c r="G38" s="20">
        <f t="shared" si="12"/>
        <v>0.5121412803532008</v>
      </c>
      <c r="H38" s="20">
        <f t="shared" si="13"/>
        <v>-0.21173762945914842</v>
      </c>
      <c r="I38" s="20">
        <f t="shared" si="14"/>
        <v>-0.3720717050315746</v>
      </c>
      <c r="J38" s="20">
        <f t="shared" si="15"/>
        <v>-0.16179469748470432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0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7.4</v>
      </c>
      <c r="F40" s="28">
        <f>'[1]mibid-mibor'!F8</f>
        <v>7.4</v>
      </c>
      <c r="G40" s="20">
        <f t="shared" si="12"/>
        <v>0</v>
      </c>
      <c r="H40" s="20">
        <f t="shared" si="13"/>
        <v>0.0027100271002711285</v>
      </c>
      <c r="I40" s="20">
        <f t="shared" si="14"/>
        <v>-0.01726427622841964</v>
      </c>
      <c r="J40" s="20">
        <f t="shared" si="15"/>
        <v>0.0013531799729364913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31.0829</v>
      </c>
      <c r="F41" s="28">
        <f>'[1]МакроDelay'!Q7</f>
        <v>31.3777</v>
      </c>
      <c r="G41" s="20">
        <f>IF(ISERROR(F41/E41-1),"н/д",F41/E41-1)</f>
        <v>0.009484314526637005</v>
      </c>
      <c r="H41" s="20">
        <f>IF(ISERROR(F41/D41-1),"н/д",F41/D41-1)</f>
        <v>0.003896864272025402</v>
      </c>
      <c r="I41" s="20">
        <f t="shared" si="14"/>
        <v>0.03308892525195328</v>
      </c>
      <c r="J41" s="20">
        <f t="shared" si="15"/>
        <v>-0.025420721302423233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40.7404</v>
      </c>
      <c r="F42" s="28">
        <f>'[1]МакроDelay'!Q9</f>
        <v>40.7345</v>
      </c>
      <c r="G42" s="20">
        <f t="shared" si="12"/>
        <v>-0.00014481939303501168</v>
      </c>
      <c r="H42" s="20">
        <f t="shared" si="13"/>
        <v>-0.0024806664740253392</v>
      </c>
      <c r="I42" s="20">
        <f t="shared" si="14"/>
        <v>0.012575630272989802</v>
      </c>
      <c r="J42" s="20">
        <f t="shared" si="15"/>
        <v>-0.02248033457559162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41383</v>
      </c>
      <c r="E43" s="38">
        <f>'[1]ЗВР-cbr'!D4</f>
        <v>41390</v>
      </c>
      <c r="F43" s="38">
        <f>'[1]ЗВР-cbr'!D3</f>
        <v>41397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515,2</v>
      </c>
      <c r="E44" s="19" t="str">
        <f>'[1]ЗВР-cbr'!L4</f>
        <v>524,3</v>
      </c>
      <c r="F44" s="19" t="str">
        <f>'[1]ЗВР-cbr'!L3</f>
        <v>533,5</v>
      </c>
      <c r="G44" s="20">
        <f>IF(ISERROR(F44/E44-1),"н/д",F44/E44-1)</f>
        <v>0.01754720579820712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41395</v>
      </c>
      <c r="E45" s="38">
        <v>41393</v>
      </c>
      <c r="F45" s="38">
        <v>41400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2.4</v>
      </c>
      <c r="F46" s="42">
        <v>2.5</v>
      </c>
      <c r="G46" s="20">
        <f>IF(ISERROR(F46-E46),"н/д",F46-E46)/100</f>
        <v>0.0010000000000000009</v>
      </c>
      <c r="H46" s="20">
        <f>IF(ISERROR(F46-D46),"н/д",F46-D46)/100</f>
        <v>0.0010000000000000009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99.2</v>
      </c>
      <c r="E49" s="19">
        <f>'[1]ПромПр-во'!B30</f>
        <v>97.9</v>
      </c>
      <c r="F49" s="19">
        <f>'[1]ПромПр-во'!B31</f>
        <v>102.6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41275</v>
      </c>
      <c r="E54" s="44">
        <v>41306</v>
      </c>
      <c r="F54" s="44">
        <v>41334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888.8</v>
      </c>
      <c r="F55" s="19">
        <f>'[1]Дох-Расх фед.б.'!J4*1</f>
        <v>1120.8</v>
      </c>
      <c r="G55" s="20">
        <f>IF(ISERROR(F55/E55-1),"н/д",F55/E55-1)</f>
        <v>0.26102610261026093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1067.1</v>
      </c>
      <c r="F56" s="19">
        <f>'[1]Дох-Расх фед.б.'!J28*1</f>
        <v>1002.3</v>
      </c>
      <c r="G56" s="20">
        <f>IF(ISERROR(F56/E56-1),"н/д",F56/E56-1)</f>
        <v>-0.06072533033455152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-178.29999999999995</v>
      </c>
      <c r="F57" s="19">
        <f>F55-F56</f>
        <v>118.5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41244</v>
      </c>
      <c r="E64" s="44">
        <v>41275</v>
      </c>
      <c r="F64" s="44">
        <v>41306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13434.237</v>
      </c>
      <c r="E65" s="19">
        <v>14251.046</v>
      </c>
      <c r="F65" s="19">
        <v>14069.26</v>
      </c>
      <c r="G65" s="20">
        <f>IF(ISERROR(F65/E65-1),"н/д",F65/E65-1)</f>
        <v>-0.012755975947309373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5.3</v>
      </c>
      <c r="E66" s="19">
        <v>6</v>
      </c>
      <c r="F66" s="19">
        <v>5.8</v>
      </c>
      <c r="G66" s="20">
        <f>IF(ISERROR(F66/E66-1),"н/д",F66/E66-1)</f>
        <v>-0.033333333333333326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2013-05-14T09:07:44Z</dcterms:created>
  <dcterms:modified xsi:type="dcterms:W3CDTF">2013-05-14T09:08:48Z</dcterms:modified>
  <cp:category/>
  <cp:version/>
  <cp:contentType/>
  <cp:contentStatus/>
</cp:coreProperties>
</file>