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<sst xmlns="http://schemas.openxmlformats.org/spreadsheetml/2006/main" count="95" uniqueCount="79">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</sst>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8377,05</v>
          </cell>
          <cell r="S95">
            <v>8368.189999999999</v>
          </cell>
        </row>
        <row r="103">
          <cell r="K103" t="str">
            <v>5222,99</v>
          </cell>
          <cell r="S103">
            <v>5145.679999999999</v>
          </cell>
        </row>
        <row r="107">
          <cell r="K107" t="str">
            <v>492,27</v>
          </cell>
          <cell r="S107">
            <v>487.59999999999997</v>
          </cell>
        </row>
        <row r="125">
          <cell r="K125" t="str">
            <v>2299,99</v>
          </cell>
          <cell r="S125">
            <v>2282.3799999999997</v>
          </cell>
        </row>
      </sheetData>
      <sheetData sheetId="2">
        <row r="35">
          <cell r="I35" t="str">
            <v>6735,44</v>
          </cell>
          <cell r="L35">
            <v>6723.0599999999995</v>
          </cell>
        </row>
        <row r="36">
          <cell r="I36" t="str">
            <v>8440,41</v>
          </cell>
          <cell r="L36">
            <v>8398</v>
          </cell>
        </row>
        <row r="146">
          <cell r="I146" t="str">
            <v>4007,65</v>
          </cell>
          <cell r="L146">
            <v>4001.71</v>
          </cell>
        </row>
      </sheetData>
      <sheetData sheetId="3">
        <row r="3">
          <cell r="D3">
            <v>41404</v>
          </cell>
          <cell r="L3" t="str">
            <v>520,4</v>
          </cell>
        </row>
        <row r="4">
          <cell r="D4">
            <v>41397</v>
          </cell>
          <cell r="L4" t="str">
            <v>533,5</v>
          </cell>
        </row>
        <row r="5">
          <cell r="D5">
            <v>41390</v>
          </cell>
          <cell r="L5" t="str">
            <v>524,3</v>
          </cell>
        </row>
      </sheetData>
      <sheetData sheetId="4">
        <row r="8">
          <cell r="C8">
            <v>6.52</v>
          </cell>
          <cell r="D8">
            <v>6.52</v>
          </cell>
          <cell r="E8">
            <v>7.39</v>
          </cell>
          <cell r="F8">
            <v>7.39</v>
          </cell>
        </row>
      </sheetData>
      <sheetData sheetId="5">
        <row r="7">
          <cell r="L7">
            <v>31.4166</v>
          </cell>
          <cell r="Q7">
            <v>31.3931</v>
          </cell>
        </row>
        <row r="9">
          <cell r="L9">
            <v>40.4175</v>
          </cell>
          <cell r="Q9">
            <v>40.3747</v>
          </cell>
        </row>
      </sheetData>
      <sheetData sheetId="6">
        <row r="86">
          <cell r="M86" t="str">
            <v>95,45</v>
          </cell>
          <cell r="P86">
            <v>96.02</v>
          </cell>
        </row>
        <row r="102">
          <cell r="M102" t="str">
            <v>656,75</v>
          </cell>
          <cell r="P102">
            <v>652.75</v>
          </cell>
        </row>
        <row r="105">
          <cell r="M105" t="str">
            <v>86,65</v>
          </cell>
          <cell r="P105">
            <v>86.41000000000001</v>
          </cell>
        </row>
      </sheetData>
      <sheetData sheetId="7">
        <row r="22">
          <cell r="P22">
            <v>41345</v>
          </cell>
          <cell r="Q22">
            <v>27465.9</v>
          </cell>
        </row>
        <row r="23">
          <cell r="P23">
            <v>41314</v>
          </cell>
          <cell r="Q23">
            <v>27173.6</v>
          </cell>
        </row>
        <row r="24">
          <cell r="P24">
            <v>41286</v>
          </cell>
          <cell r="Q24">
            <v>26749</v>
          </cell>
        </row>
      </sheetData>
      <sheetData sheetId="8">
        <row r="4">
          <cell r="J4" t="str">
            <v>1120,8</v>
          </cell>
        </row>
        <row r="5">
          <cell r="J5" t="str">
            <v>888,8</v>
          </cell>
        </row>
        <row r="28">
          <cell r="J28" t="str">
            <v>1002,3</v>
          </cell>
        </row>
        <row r="29">
          <cell r="J29" t="str">
            <v>1067,1</v>
          </cell>
        </row>
      </sheetData>
      <sheetData sheetId="9">
        <row r="29">
          <cell r="B29">
            <v>99.2</v>
          </cell>
        </row>
        <row r="30">
          <cell r="B30">
            <v>97.9</v>
          </cell>
        </row>
        <row r="31">
          <cell r="B31">
            <v>102.6</v>
          </cell>
        </row>
      </sheetData>
      <sheetData sheetId="10">
        <row r="5">
          <cell r="AI5">
            <v>892.2</v>
          </cell>
          <cell r="AJ5">
            <v>904.3</v>
          </cell>
          <cell r="AK5">
            <v>708.1</v>
          </cell>
          <cell r="AL5">
            <v>705.2</v>
          </cell>
        </row>
      </sheetData>
      <sheetData sheetId="12">
        <row r="683">
          <cell r="C683">
            <v>104.3146</v>
          </cell>
        </row>
        <row r="688">
          <cell r="C688">
            <v>104.64</v>
          </cell>
        </row>
      </sheetData>
      <sheetData sheetId="13">
        <row r="683">
          <cell r="C683">
            <v>1350.98</v>
          </cell>
        </row>
        <row r="688">
          <cell r="C688">
            <v>1364.7</v>
          </cell>
        </row>
      </sheetData>
      <sheetData sheetId="14">
        <row r="683">
          <cell r="C683">
            <v>7259.43</v>
          </cell>
        </row>
        <row r="688">
          <cell r="C688">
            <v>7326</v>
          </cell>
        </row>
      </sheetData>
      <sheetData sheetId="15">
        <row r="683">
          <cell r="C683">
            <v>14815</v>
          </cell>
        </row>
        <row r="688">
          <cell r="C688">
            <v>14825</v>
          </cell>
        </row>
      </sheetData>
      <sheetData sheetId="16">
        <row r="683">
          <cell r="C683">
            <v>1841.93</v>
          </cell>
        </row>
        <row r="688">
          <cell r="C688">
            <v>1849</v>
          </cell>
        </row>
      </sheetData>
      <sheetData sheetId="17">
        <row r="683">
          <cell r="C683">
            <v>16.02</v>
          </cell>
        </row>
        <row r="688">
          <cell r="C688">
            <v>16.83</v>
          </cell>
        </row>
      </sheetData>
      <sheetData sheetId="18">
        <row r="683">
          <cell r="C683">
            <v>683.6</v>
          </cell>
        </row>
        <row r="688">
          <cell r="C688">
            <v>683.2</v>
          </cell>
        </row>
      </sheetData>
      <sheetData sheetId="19">
        <row r="683">
          <cell r="C683">
            <v>20303.8211</v>
          </cell>
        </row>
        <row r="688">
          <cell r="C688">
            <v>20286.12</v>
          </cell>
        </row>
      </sheetData>
      <sheetData sheetId="20">
        <row r="683">
          <cell r="C683">
            <v>55164.27</v>
          </cell>
        </row>
        <row r="688">
          <cell r="C688">
            <v>54772.62</v>
          </cell>
        </row>
      </sheetData>
      <sheetData sheetId="21">
        <row r="683">
          <cell r="C683">
            <v>15360.81</v>
          </cell>
        </row>
        <row r="688">
          <cell r="C688">
            <v>15138.12</v>
          </cell>
        </row>
      </sheetData>
      <sheetData sheetId="22">
        <row r="683">
          <cell r="C683">
            <v>1667.47</v>
          </cell>
        </row>
        <row r="688">
          <cell r="C688">
            <v>1650.47</v>
          </cell>
        </row>
      </sheetData>
      <sheetData sheetId="23">
        <row r="683">
          <cell r="C683">
            <v>3498.97</v>
          </cell>
        </row>
        <row r="688">
          <cell r="C688">
            <v>3465.24</v>
          </cell>
        </row>
      </sheetData>
      <sheetData sheetId="24">
        <row r="683">
          <cell r="C683">
            <v>15354.4</v>
          </cell>
        </row>
        <row r="688">
          <cell r="C688">
            <v>15233.22</v>
          </cell>
        </row>
      </sheetData>
      <sheetData sheetId="25">
        <row r="683">
          <cell r="C683">
            <v>1410.97</v>
          </cell>
        </row>
        <row r="688">
          <cell r="C688">
            <v>1401.79</v>
          </cell>
        </row>
      </sheetData>
      <sheetData sheetId="26">
        <row r="683">
          <cell r="C683">
            <v>1422.65</v>
          </cell>
        </row>
        <row r="688">
          <cell r="C688">
            <v>1405.34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41414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41395</v>
      </c>
      <c r="E4" s="14">
        <f>IF(J4=2,F4-3,F4-1)</f>
        <v>41411</v>
      </c>
      <c r="F4" s="14">
        <f>I1</f>
        <v>41414</v>
      </c>
      <c r="G4" s="15"/>
      <c r="H4" s="11"/>
      <c r="I4" s="15"/>
      <c r="J4" s="12">
        <f>WEEKDAY(F4)</f>
        <v>2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1429.86</v>
      </c>
      <c r="E6" s="19">
        <f>'[1]РТС'!C688</f>
        <v>1405.34</v>
      </c>
      <c r="F6" s="19">
        <f>'[1]РТС'!C683</f>
        <v>1422.65</v>
      </c>
      <c r="G6" s="20">
        <f>IF(ISERROR(F6/E6-1),"н/д",F6/E6-1)</f>
        <v>0.012317303997609219</v>
      </c>
      <c r="H6" s="20">
        <f>IF(ISERROR(F6/D6-1),"н/д",F6/D6-1)</f>
        <v>-0.0050424517085587706</v>
      </c>
      <c r="I6" s="20">
        <f>IF(ISERROR(F6/C6-1),"н/д",F6/C6-1)</f>
        <v>-0.09736057356766692</v>
      </c>
      <c r="J6" s="20">
        <f>IF(ISERROR(F6/B6-1),"н/д",F6/B6-1)</f>
        <v>-0.0052742280679879405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1408.03</v>
      </c>
      <c r="E7" s="19">
        <f>'[1]ММВБ'!C688</f>
        <v>1401.79</v>
      </c>
      <c r="F7" s="19">
        <f>'[1]ММВБ'!C683</f>
        <v>1410.97</v>
      </c>
      <c r="G7" s="20">
        <f>IF(ISERROR(F7/E7-1),"н/д",F7/E7-1)</f>
        <v>0.006548769787200648</v>
      </c>
      <c r="H7" s="20">
        <f>IF(ISERROR(F7/D7-1),"н/д",F7/D7-1)</f>
        <v>0.0020880236926770213</v>
      </c>
      <c r="I7" s="20">
        <f>IF(ISERROR(F7/C7-1),"н/д",F7/C7-1)</f>
        <v>-0.06855600005281148</v>
      </c>
      <c r="J7" s="20">
        <f>IF(ISERROR(F7/B7-1),"н/д",F7/B7-1)</f>
        <v>-0.025813555201029792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14831.58</v>
      </c>
      <c r="E9" s="19">
        <f>'[1]DJIA (США)'!C688</f>
        <v>15233.22</v>
      </c>
      <c r="F9" s="19">
        <f>'[1]DJIA (США)'!C683</f>
        <v>15354.4</v>
      </c>
      <c r="G9" s="20">
        <f aca="true" t="shared" si="0" ref="G9:G15">IF(ISERROR(F9/E9-1),"н/д",F9/E9-1)</f>
        <v>0.007954982597244697</v>
      </c>
      <c r="H9" s="20">
        <f>IF(ISERROR(F9/D9-1),"н/д",F9/D9-1)</f>
        <v>0.03525045881827826</v>
      </c>
      <c r="I9" s="20">
        <f>IF(ISERROR(F9/C9-1),"н/д",F9/C9-1)</f>
        <v>0.14719570481512267</v>
      </c>
      <c r="J9" s="20">
        <f aca="true" t="shared" si="1" ref="J9:J15">IF(ISERROR(F9/B9-1),"н/д",F9/B9-1)</f>
        <v>0.24227178764255375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3340.62</v>
      </c>
      <c r="E10" s="19">
        <f>'[1]NASDAQ Composite (США)'!C688</f>
        <v>3465.24</v>
      </c>
      <c r="F10" s="19">
        <f>'[1]NASDAQ Composite (США)'!C683</f>
        <v>3498.97</v>
      </c>
      <c r="G10" s="20">
        <f t="shared" si="0"/>
        <v>0.00973381353095304</v>
      </c>
      <c r="H10" s="20">
        <f aca="true" t="shared" si="2" ref="H10:H15">IF(ISERROR(F10/D10-1),"н/д",F10/D10-1)</f>
        <v>0.04740138058204768</v>
      </c>
      <c r="I10" s="20">
        <f aca="true" t="shared" si="3" ref="I10:I15">IF(ISERROR(F10/C10-1),"н/д",F10/C10-1)</f>
        <v>0.1291334415469163</v>
      </c>
      <c r="J10" s="20">
        <f t="shared" si="1"/>
        <v>0.308414193442329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1597.59</v>
      </c>
      <c r="E11" s="19">
        <f>'[1]S&amp;P500 (США)'!C688</f>
        <v>1650.47</v>
      </c>
      <c r="F11" s="19">
        <f>'[1]S&amp;P500 (США)'!C683</f>
        <v>1667.47</v>
      </c>
      <c r="G11" s="20">
        <f t="shared" si="0"/>
        <v>0.01030009633619522</v>
      </c>
      <c r="H11" s="20">
        <f>IF(ISERROR(F11/D11-1),"н/д",F11/D11-1)</f>
        <v>0.043740884707590855</v>
      </c>
      <c r="I11" s="20">
        <f t="shared" si="3"/>
        <v>0.14062617570405433</v>
      </c>
      <c r="J11" s="20">
        <f t="shared" si="1"/>
        <v>0.30494142437729344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3912.95</v>
      </c>
      <c r="E12" s="19">
        <f>'[1]евр-индексы'!L146</f>
        <v>4001.71</v>
      </c>
      <c r="F12" s="19">
        <f>'[1]евр-индексы'!I146*1</f>
        <v>4007.65</v>
      </c>
      <c r="G12" s="20">
        <f t="shared" si="0"/>
        <v>0.0014843654337770573</v>
      </c>
      <c r="H12" s="20">
        <f t="shared" si="2"/>
        <v>0.02420168926257693</v>
      </c>
      <c r="I12" s="20">
        <f t="shared" si="3"/>
        <v>0.08151468457114808</v>
      </c>
      <c r="J12" s="20">
        <f t="shared" si="1"/>
        <v>0.27739564474590095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8122.290000000001</v>
      </c>
      <c r="E13" s="19">
        <f>'[1]евр-индексы'!L36</f>
        <v>8398</v>
      </c>
      <c r="F13" s="19">
        <f>'[1]евр-индексы'!I36*1</f>
        <v>8440.41</v>
      </c>
      <c r="G13" s="20">
        <f t="shared" si="0"/>
        <v>0.0050500119075971295</v>
      </c>
      <c r="H13" s="20">
        <f t="shared" si="2"/>
        <v>0.03916629423475393</v>
      </c>
      <c r="I13" s="20">
        <f t="shared" si="3"/>
        <v>0.09675109767237577</v>
      </c>
      <c r="J13" s="20">
        <f t="shared" si="1"/>
        <v>0.3932851539802442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6460.71</v>
      </c>
      <c r="E14" s="19">
        <f>'[1]евр-индексы'!L35</f>
        <v>6723.0599999999995</v>
      </c>
      <c r="F14" s="19">
        <f>'[1]евр-индексы'!I35*1</f>
        <v>6735.44</v>
      </c>
      <c r="G14" s="20">
        <f t="shared" si="0"/>
        <v>0.001841423399463915</v>
      </c>
      <c r="H14" s="20">
        <f t="shared" si="2"/>
        <v>0.042523190175692616</v>
      </c>
      <c r="I14" s="20">
        <f t="shared" si="3"/>
        <v>0.11270181374241517</v>
      </c>
      <c r="J14" s="20">
        <f t="shared" si="1"/>
        <v>0.19218079608048577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13799.35</v>
      </c>
      <c r="E15" s="19">
        <f>'[1]Япония'!C688</f>
        <v>15138.12</v>
      </c>
      <c r="F15" s="19">
        <f>'[1]Япония'!C683</f>
        <v>15360.81</v>
      </c>
      <c r="G15" s="20">
        <f t="shared" si="0"/>
        <v>0.014710545298887823</v>
      </c>
      <c r="H15" s="20">
        <f t="shared" si="2"/>
        <v>0.11315460510821151</v>
      </c>
      <c r="I15" s="20">
        <f t="shared" si="3"/>
        <v>0.4618121708479015</v>
      </c>
      <c r="J15" s="20">
        <f t="shared" si="1"/>
        <v>0.8307652670423378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8135.03</v>
      </c>
      <c r="E17" s="19">
        <f>'[1]азия-индексы'!S95*1</f>
        <v>8368.189999999999</v>
      </c>
      <c r="F17" s="19">
        <f>'[1]азия-индексы'!K95*1</f>
        <v>8377.05</v>
      </c>
      <c r="G17" s="20">
        <f aca="true" t="shared" si="4" ref="G17:G22">IF(ISERROR(F17/E17-1),"н/д",F17/E17-1)</f>
        <v>0.0010587713711089908</v>
      </c>
      <c r="H17" s="20">
        <f aca="true" t="shared" si="5" ref="H17:H22">IF(ISERROR(F17/D17-1),"н/д",F17/D17-1)</f>
        <v>0.029750351258692298</v>
      </c>
      <c r="I17" s="20">
        <f aca="true" t="shared" si="6" ref="I17:I22">IF(ISERROR(F17/C17-1),"н/д",F17/C17-1)</f>
        <v>0.08487682700351984</v>
      </c>
      <c r="J17" s="20">
        <f aca="true" t="shared" si="7" ref="J17:J22">IF(ISERROR(F17/B17-1),"н/д",F17/B17-1)</f>
        <v>0.18102393332055078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475.24</v>
      </c>
      <c r="E18" s="19">
        <f>'[1]азия-индексы'!S107</f>
        <v>487.59999999999997</v>
      </c>
      <c r="F18" s="19">
        <f>'[1]азия-индексы'!K107*1</f>
        <v>492.27</v>
      </c>
      <c r="G18" s="20">
        <f t="shared" si="4"/>
        <v>0.009577522559474971</v>
      </c>
      <c r="H18" s="20">
        <f t="shared" si="5"/>
        <v>0.035834525713323684</v>
      </c>
      <c r="I18" s="20">
        <f>IF(ISERROR(F18/C18-1),"н/д",F18/C18-1)</f>
        <v>0.10088111637892472</v>
      </c>
      <c r="J18" s="20">
        <f t="shared" si="7"/>
        <v>0.45075445007662385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19575.64</v>
      </c>
      <c r="E19" s="19">
        <f>'[1]Индия'!C688</f>
        <v>20286.12</v>
      </c>
      <c r="F19" s="19">
        <f>'[1]Индия'!C683</f>
        <v>20303.8211</v>
      </c>
      <c r="G19" s="20">
        <f t="shared" si="4"/>
        <v>0.0008725719851800928</v>
      </c>
      <c r="H19" s="20">
        <f t="shared" si="5"/>
        <v>0.037198329147859255</v>
      </c>
      <c r="I19" s="20">
        <f t="shared" si="6"/>
        <v>0.028431076681193712</v>
      </c>
      <c r="J19" s="20">
        <f t="shared" si="7"/>
        <v>0.28385586972137355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4925.48</v>
      </c>
      <c r="E20" s="19">
        <f>'[1]азия-индексы'!S103</f>
        <v>5145.679999999999</v>
      </c>
      <c r="F20" s="19">
        <f>'[1]азия-индексы'!K103*1</f>
        <v>5222.99</v>
      </c>
      <c r="G20" s="20">
        <f t="shared" si="4"/>
        <v>0.015024253354270156</v>
      </c>
      <c r="H20" s="20">
        <f t="shared" si="5"/>
        <v>0.06040223490908514</v>
      </c>
      <c r="I20" s="20">
        <f t="shared" si="6"/>
        <v>0.1875586902496309</v>
      </c>
      <c r="J20" s="20">
        <f>IF(ISERROR(F20/B20-1),"н/д",F20/B20-1)</f>
        <v>0.3429920263713431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2205.42</v>
      </c>
      <c r="E21" s="19">
        <f>'[1]азия-индексы'!S125</f>
        <v>2282.3799999999997</v>
      </c>
      <c r="F21" s="19">
        <f>'[1]азия-индексы'!K125*1</f>
        <v>2299.99</v>
      </c>
      <c r="G21" s="20">
        <f t="shared" si="4"/>
        <v>0.007715630175518573</v>
      </c>
      <c r="H21" s="20">
        <f t="shared" si="5"/>
        <v>0.042880721132482646</v>
      </c>
      <c r="I21" s="20">
        <f t="shared" si="6"/>
        <v>0.010509342858523452</v>
      </c>
      <c r="J21" s="20">
        <f t="shared" si="7"/>
        <v>0.045388227059310005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55321.93</v>
      </c>
      <c r="E22" s="19">
        <f>'[1]Бразилия'!C688</f>
        <v>54772.62</v>
      </c>
      <c r="F22" s="19">
        <f>'[1]Бразилия'!C683</f>
        <v>55164.27</v>
      </c>
      <c r="G22" s="20">
        <f t="shared" si="4"/>
        <v>0.007150470435776102</v>
      </c>
      <c r="H22" s="20">
        <f t="shared" si="5"/>
        <v>-0.002849864420854553</v>
      </c>
      <c r="I22" s="20">
        <f t="shared" si="6"/>
        <v>-0.10928455380644819</v>
      </c>
      <c r="J22" s="20">
        <f t="shared" si="7"/>
        <v>-0.05863614854308952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103.71</v>
      </c>
      <c r="E24" s="19">
        <f>'[1]нефть Brent'!C688</f>
        <v>104.64</v>
      </c>
      <c r="F24" s="29">
        <f>'[1]нефть Brent'!C683</f>
        <v>104.3146</v>
      </c>
      <c r="G24" s="20">
        <f>IF(ISERROR(F24/E24-1),"н/д",F24/E24-1)</f>
        <v>-0.003109709480122347</v>
      </c>
      <c r="H24" s="20">
        <f aca="true" t="shared" si="8" ref="H24:H33">IF(ISERROR(F24/D24-1),"н/д",F24/D24-1)</f>
        <v>0.005829717481438568</v>
      </c>
      <c r="I24" s="20">
        <f aca="true" t="shared" si="9" ref="I24:I33">IF(ISERROR(F24/C24-1),"н/д",F24/C24-1)</f>
        <v>-0.06039812646370024</v>
      </c>
      <c r="J24" s="20">
        <f>IF(ISERROR(F24/B24-1),"н/д",F24/B24-1)</f>
        <v>-0.07234682080924859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95.61</v>
      </c>
      <c r="E25" s="19">
        <f>'[1]сырье'!P86</f>
        <v>96.02</v>
      </c>
      <c r="F25" s="29">
        <f>'[1]сырье'!M86*1</f>
        <v>95.45</v>
      </c>
      <c r="G25" s="20">
        <f aca="true" t="shared" si="10" ref="G25:G33">IF(ISERROR(F25/E25-1),"н/д",F25/E25-1)</f>
        <v>-0.005936263278483622</v>
      </c>
      <c r="H25" s="20">
        <f t="shared" si="8"/>
        <v>-0.0016734651187113592</v>
      </c>
      <c r="I25" s="20">
        <f t="shared" si="9"/>
        <v>0.02458136539287259</v>
      </c>
      <c r="J25" s="20">
        <f aca="true" t="shared" si="11" ref="J25:J31">IF(ISERROR(F25/B25-1),"н/д",F25/B25-1)</f>
        <v>-0.0578422663113215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1464.2</v>
      </c>
      <c r="E26" s="19">
        <f>'[1]Золото'!C688</f>
        <v>1364.7</v>
      </c>
      <c r="F26" s="19">
        <f>'[1]Золото'!C683</f>
        <v>1350.98</v>
      </c>
      <c r="G26" s="20">
        <f t="shared" si="10"/>
        <v>-0.010053491609877674</v>
      </c>
      <c r="H26" s="20">
        <f t="shared" si="8"/>
        <v>-0.07732550198060373</v>
      </c>
      <c r="I26" s="20">
        <f t="shared" si="9"/>
        <v>-0.18723378654794853</v>
      </c>
      <c r="J26" s="20">
        <f t="shared" si="11"/>
        <v>-0.15989177272614896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7307.26</v>
      </c>
      <c r="E27" s="19">
        <f>'[1]Медь'!C688</f>
        <v>7326</v>
      </c>
      <c r="F27" s="19">
        <f>'[1]Медь'!C683</f>
        <v>7259.43</v>
      </c>
      <c r="G27" s="20">
        <f t="shared" si="10"/>
        <v>-0.009086814086813999</v>
      </c>
      <c r="H27" s="20">
        <f t="shared" si="8"/>
        <v>-0.0065455451154057265</v>
      </c>
      <c r="I27" s="20">
        <f t="shared" si="9"/>
        <v>-0.10326703247021152</v>
      </c>
      <c r="J27" s="20">
        <f t="shared" si="11"/>
        <v>-0.03605911634979497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14680</v>
      </c>
      <c r="E28" s="19">
        <f>'[1]Никель'!C688</f>
        <v>14825</v>
      </c>
      <c r="F28" s="19">
        <f>'[1]Никель'!C683</f>
        <v>14815</v>
      </c>
      <c r="G28" s="20">
        <f t="shared" si="10"/>
        <v>-0.0006745362563237434</v>
      </c>
      <c r="H28" s="20">
        <f t="shared" si="8"/>
        <v>0.009196185286103553</v>
      </c>
      <c r="I28" s="20">
        <f t="shared" si="9"/>
        <v>-0.14487734487734483</v>
      </c>
      <c r="J28" s="20">
        <f t="shared" si="11"/>
        <v>-0.22434830978545262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1811</v>
      </c>
      <c r="E29" s="19">
        <f>'[1]Алюминий'!C688</f>
        <v>1849</v>
      </c>
      <c r="F29" s="19">
        <f>'[1]Алюминий'!C683</f>
        <v>1841.93</v>
      </c>
      <c r="G29" s="20">
        <f t="shared" si="10"/>
        <v>-0.0038236884802596016</v>
      </c>
      <c r="H29" s="20">
        <f t="shared" si="8"/>
        <v>0.017078961899503087</v>
      </c>
      <c r="I29" s="20">
        <f t="shared" si="9"/>
        <v>-0.10888727624576677</v>
      </c>
      <c r="J29" s="20">
        <f t="shared" si="11"/>
        <v>-0.12622035098963236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86.42999999999999</v>
      </c>
      <c r="E30" s="19">
        <f>'[1]сырье'!P105</f>
        <v>86.41000000000001</v>
      </c>
      <c r="F30" s="19" t="str">
        <f>'[1]сырье'!M105</f>
        <v>86,65</v>
      </c>
      <c r="G30" s="20">
        <f t="shared" si="10"/>
        <v>0.002777456312926585</v>
      </c>
      <c r="H30" s="20">
        <f t="shared" si="8"/>
        <v>0.002545412472521269</v>
      </c>
      <c r="I30" s="20">
        <f t="shared" si="9"/>
        <v>0.15348775292864758</v>
      </c>
      <c r="J30" s="20">
        <f t="shared" si="11"/>
        <v>-0.10151389464952298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17.6</v>
      </c>
      <c r="E31" s="19">
        <f>'[1]Сахар'!C688</f>
        <v>16.83</v>
      </c>
      <c r="F31" s="19">
        <f>'[1]Сахар'!C683</f>
        <v>16.02</v>
      </c>
      <c r="G31" s="20">
        <f t="shared" si="10"/>
        <v>-0.048128342245989275</v>
      </c>
      <c r="H31" s="20">
        <f t="shared" si="8"/>
        <v>-0.08977272727272734</v>
      </c>
      <c r="I31" s="20">
        <f t="shared" si="9"/>
        <v>-0.15058324496288444</v>
      </c>
      <c r="J31" s="20">
        <f t="shared" si="11"/>
        <v>-0.3121511378273937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661.25</v>
      </c>
      <c r="E32" s="19">
        <f>'[1]сырье'!P102</f>
        <v>652.75</v>
      </c>
      <c r="F32" s="19">
        <f>'[1]сырье'!M102*1</f>
        <v>656.75</v>
      </c>
      <c r="G32" s="20">
        <f t="shared" si="10"/>
        <v>0.006127920337035686</v>
      </c>
      <c r="H32" s="20">
        <f t="shared" si="8"/>
        <v>-0.00680529300567112</v>
      </c>
      <c r="I32" s="20">
        <f t="shared" si="9"/>
        <v>-0.04646098003629762</v>
      </c>
      <c r="J32" s="20">
        <f>IF(ISERROR(F32/B32-1),"н/д",F32/B32-1)</f>
        <v>0.007285276073619729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721</v>
      </c>
      <c r="E33" s="19">
        <f>'[1]Пшеница'!C688</f>
        <v>683.2</v>
      </c>
      <c r="F33" s="19">
        <f>'[1]Пшеница'!C683</f>
        <v>683.6</v>
      </c>
      <c r="G33" s="20">
        <f t="shared" si="10"/>
        <v>0.0005854800936768711</v>
      </c>
      <c r="H33" s="20">
        <f t="shared" si="8"/>
        <v>-0.051872399445214934</v>
      </c>
      <c r="I33" s="20">
        <f t="shared" si="9"/>
        <v>-0.08901918976545842</v>
      </c>
      <c r="J33" s="20">
        <f>IF(ISERROR(F33/B33-1),"н/д",F33/B33-1)</f>
        <v>-0.020630372492836613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41395</v>
      </c>
      <c r="E35" s="14">
        <f>E4</f>
        <v>41411</v>
      </c>
      <c r="F35" s="33">
        <f>I1</f>
        <v>41414</v>
      </c>
      <c r="G35" s="34"/>
      <c r="H35" s="35"/>
      <c r="I35" s="34"/>
      <c r="J35" s="36">
        <f>WEEKDAY(F35)</f>
        <v>2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1051.4</v>
      </c>
      <c r="E37" s="19">
        <f>'[1]ост. ср-тв на кс'!AJ5</f>
        <v>904.3</v>
      </c>
      <c r="F37" s="19">
        <f>'[1]ост. ср-тв на кс'!AI5</f>
        <v>892.2</v>
      </c>
      <c r="G37" s="20">
        <f t="shared" si="12"/>
        <v>-0.013380515315713715</v>
      </c>
      <c r="H37" s="20">
        <f aca="true" t="shared" si="13" ref="H37:H42">IF(ISERROR(F37/D37-1),"н/д",F37/D37-1)</f>
        <v>-0.1514171580749477</v>
      </c>
      <c r="I37" s="20">
        <f aca="true" t="shared" si="14" ref="I37:I42">IF(ISERROR(F37/C37-1),"н/д",F37/C37-1)</f>
        <v>-0.34709110867178916</v>
      </c>
      <c r="J37" s="20">
        <f aca="true" t="shared" si="15" ref="J37:J42">IF(ISERROR(F37/B37-1),"н/д",F37/B37-1)</f>
        <v>-0.09089056449969424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782.1</v>
      </c>
      <c r="E38" s="19">
        <f>'[1]ост. ср-тв на кс'!AL5</f>
        <v>705.2</v>
      </c>
      <c r="F38" s="19">
        <f>'[1]ост. ср-тв на кс'!AK5</f>
        <v>708.1</v>
      </c>
      <c r="G38" s="20">
        <f t="shared" si="12"/>
        <v>0.004112308564946154</v>
      </c>
      <c r="H38" s="20">
        <f t="shared" si="13"/>
        <v>-0.09461705664237308</v>
      </c>
      <c r="I38" s="20">
        <f t="shared" si="14"/>
        <v>-0.2787736809940924</v>
      </c>
      <c r="J38" s="20">
        <f t="shared" si="15"/>
        <v>-0.037253569000679776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6.52</v>
      </c>
      <c r="E39" s="28">
        <f>'[1]mibid-mibor'!C8</f>
        <v>6.52</v>
      </c>
      <c r="F39" s="28">
        <f>'[1]mibid-mibor'!D8</f>
        <v>6.52</v>
      </c>
      <c r="G39" s="20">
        <f t="shared" si="12"/>
        <v>0</v>
      </c>
      <c r="H39" s="20">
        <f t="shared" si="13"/>
        <v>0</v>
      </c>
      <c r="I39" s="20">
        <f t="shared" si="14"/>
        <v>-0.0268656716417911</v>
      </c>
      <c r="J39" s="20">
        <f t="shared" si="15"/>
        <v>0.026771653543307128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7.38</v>
      </c>
      <c r="E40" s="28">
        <f>'[1]mibid-mibor'!E8</f>
        <v>7.39</v>
      </c>
      <c r="F40" s="28">
        <f>'[1]mibid-mibor'!F8</f>
        <v>7.39</v>
      </c>
      <c r="G40" s="20">
        <f t="shared" si="12"/>
        <v>0</v>
      </c>
      <c r="H40" s="20">
        <f t="shared" si="13"/>
        <v>0.0013550135501354532</v>
      </c>
      <c r="I40" s="20">
        <f t="shared" si="14"/>
        <v>-0.018592297476759723</v>
      </c>
      <c r="J40" s="20">
        <f t="shared" si="15"/>
        <v>0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31.2559</v>
      </c>
      <c r="E41" s="28">
        <f>'[1]МакроDelay'!L7</f>
        <v>31.4166</v>
      </c>
      <c r="F41" s="28">
        <f>'[1]МакроDelay'!Q7</f>
        <v>31.3931</v>
      </c>
      <c r="G41" s="20">
        <f>IF(ISERROR(F41/E41-1),"н/д",F41/E41-1)</f>
        <v>-0.0007480121973733045</v>
      </c>
      <c r="H41" s="20">
        <f>IF(ISERROR(F41/D41-1),"н/д",F41/D41-1)</f>
        <v>0.004389571248948121</v>
      </c>
      <c r="I41" s="20">
        <f t="shared" si="14"/>
        <v>0.03359595952944594</v>
      </c>
      <c r="J41" s="20">
        <f t="shared" si="15"/>
        <v>-0.024942403232840582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40.8358</v>
      </c>
      <c r="E42" s="28">
        <f>'[1]МакроDelay'!L9</f>
        <v>40.4175</v>
      </c>
      <c r="F42" s="28">
        <f>'[1]МакроDelay'!Q9</f>
        <v>40.3747</v>
      </c>
      <c r="G42" s="20">
        <f t="shared" si="12"/>
        <v>-0.0010589472382012133</v>
      </c>
      <c r="H42" s="20">
        <f t="shared" si="13"/>
        <v>-0.011291562795390342</v>
      </c>
      <c r="I42" s="20">
        <f t="shared" si="14"/>
        <v>0.0036317445797267034</v>
      </c>
      <c r="J42" s="20">
        <f t="shared" si="15"/>
        <v>-0.031114577677132105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41390</v>
      </c>
      <c r="E43" s="38">
        <f>'[1]ЗВР-cbr'!D4</f>
        <v>41397</v>
      </c>
      <c r="F43" s="38">
        <f>'[1]ЗВР-cbr'!D3</f>
        <v>41404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524,3</v>
      </c>
      <c r="E44" s="19" t="str">
        <f>'[1]ЗВР-cbr'!L4</f>
        <v>533,5</v>
      </c>
      <c r="F44" s="19" t="str">
        <f>'[1]ЗВР-cbr'!L3</f>
        <v>520,4</v>
      </c>
      <c r="G44" s="20">
        <f>IF(ISERROR(F44/E44-1),"н/д",F44/E44-1)</f>
        <v>-0.02455482661668229</v>
      </c>
      <c r="H44" s="20"/>
      <c r="I44" s="20">
        <f>IF(ISERROR(F44/C44-1),"н/д",F44/C44-1)</f>
        <v>0.04497991967871484</v>
      </c>
      <c r="J44" s="20">
        <f>IF(ISERROR(F44/B44-1),"н/д",F44/B44-1)</f>
        <v>0.1889421978524104</v>
      </c>
      <c r="K44" s="13"/>
    </row>
    <row r="45" spans="1:11" ht="18.75">
      <c r="A45" s="40"/>
      <c r="B45" s="38">
        <v>40909</v>
      </c>
      <c r="C45" s="38">
        <v>41275</v>
      </c>
      <c r="D45" s="38">
        <v>41395</v>
      </c>
      <c r="E45" s="38">
        <v>41400</v>
      </c>
      <c r="F45" s="38">
        <v>41407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2.4</v>
      </c>
      <c r="E46" s="42">
        <v>2.5</v>
      </c>
      <c r="F46" s="42">
        <v>2.7</v>
      </c>
      <c r="G46" s="20">
        <f>IF(ISERROR(F46-E46),"н/д",F46-E46)/100</f>
        <v>0.0020000000000000018</v>
      </c>
      <c r="H46" s="20">
        <f>IF(ISERROR(F46-D46),"н/д",F46-D46)/100</f>
        <v>0.0030000000000000027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41286</v>
      </c>
      <c r="E47" s="44">
        <f>'[1]M2'!P23</f>
        <v>41314</v>
      </c>
      <c r="F47" s="44">
        <f>'[1]M2'!P22</f>
        <v>41345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26749</v>
      </c>
      <c r="E48" s="19">
        <f>'[1]M2'!Q23</f>
        <v>27173.6</v>
      </c>
      <c r="F48" s="19">
        <f>'[1]M2'!Q22</f>
        <v>27465.9</v>
      </c>
      <c r="G48" s="20"/>
      <c r="H48" s="20">
        <f>IF(ISERROR(F48/D48-1),"н/д",F48/D48-1)</f>
        <v>0.026801001906613386</v>
      </c>
      <c r="I48" s="20">
        <f>IF(ISERROR(F48/C48-1),"н/д",F48/C48-1)</f>
        <v>0.12183097728637327</v>
      </c>
      <c r="J48" s="20">
        <f>IF(ISERROR(F48/B48-1),"н/д",F48/B48-1)</f>
        <v>0.37247837536665673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'[1]ПромПр-во'!B29</f>
        <v>99.2</v>
      </c>
      <c r="E49" s="19">
        <f>'[1]ПромПр-во'!B30</f>
        <v>97.9</v>
      </c>
      <c r="F49" s="19">
        <f>'[1]ПромПр-во'!B31</f>
        <v>102.6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41275</v>
      </c>
      <c r="E54" s="44">
        <v>41306</v>
      </c>
      <c r="F54" s="44">
        <v>41334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v>1091.23</v>
      </c>
      <c r="E55" s="19">
        <f>'[1]Дох-Расх фед.б.'!J5*1</f>
        <v>888.8</v>
      </c>
      <c r="F55" s="19">
        <f>'[1]Дох-Расх фед.б.'!J4*1</f>
        <v>1120.8</v>
      </c>
      <c r="G55" s="20">
        <f>IF(ISERROR(F55/E55-1),"н/д",F55/E55-1)</f>
        <v>0.26102610261026093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v>1172.48</v>
      </c>
      <c r="E56" s="19">
        <f>'[1]Дох-Расх фед.б.'!J29*1</f>
        <v>1067.1</v>
      </c>
      <c r="F56" s="19">
        <f>'[1]Дох-Расх фед.б.'!J28*1</f>
        <v>1002.3</v>
      </c>
      <c r="G56" s="20">
        <f>IF(ISERROR(F56/E56-1),"н/д",F56/E56-1)</f>
        <v>-0.06072533033455152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-81.25</v>
      </c>
      <c r="E57" s="25">
        <f>E55-E56</f>
        <v>-178.29999999999995</v>
      </c>
      <c r="F57" s="19">
        <f>F55-F56</f>
        <v>118.5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41214</v>
      </c>
      <c r="E58" s="44">
        <v>41244</v>
      </c>
      <c r="F58" s="44">
        <v>41275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522</v>
      </c>
      <c r="C59" s="42">
        <v>531.863</v>
      </c>
      <c r="D59" s="42">
        <v>45.447</v>
      </c>
      <c r="E59" s="42">
        <v>48.568</v>
      </c>
      <c r="F59" s="42">
        <v>39.038</v>
      </c>
      <c r="G59" s="20">
        <f>IF(ISERROR(F59/E59-1),"н/д",F59/E59-1)</f>
        <v>-0.19621973315763463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2">
        <v>323.2</v>
      </c>
      <c r="C60" s="42">
        <v>333.802</v>
      </c>
      <c r="D60" s="42">
        <v>30.091</v>
      </c>
      <c r="E60" s="42">
        <v>31.436</v>
      </c>
      <c r="F60" s="42">
        <v>21.296</v>
      </c>
      <c r="G60" s="20">
        <f>IF(ISERROR(F60/E60-1),"н/д",F60/E60-1)</f>
        <v>-0.3225601221529457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2">
        <f>B59-B60</f>
        <v>198.8</v>
      </c>
      <c r="C61" s="42">
        <f>C59-C60</f>
        <v>198.06100000000004</v>
      </c>
      <c r="D61" s="42">
        <f>D59-D60</f>
        <v>15.356000000000002</v>
      </c>
      <c r="E61" s="42">
        <f>E59-E60</f>
        <v>17.131999999999998</v>
      </c>
      <c r="F61" s="42">
        <f>F59-F60</f>
        <v>17.741999999999997</v>
      </c>
      <c r="G61" s="20">
        <f>IF(ISERROR(F61/E61-1),"н/д",F61/E61-1)</f>
        <v>0.03560588372635998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41275</v>
      </c>
      <c r="E64" s="44">
        <v>41306</v>
      </c>
      <c r="F64" s="44">
        <v>41334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14251.046</v>
      </c>
      <c r="E65" s="19">
        <v>14069.26</v>
      </c>
      <c r="F65" s="19">
        <v>14396.193</v>
      </c>
      <c r="G65" s="20">
        <f>IF(ISERROR(F65/E65-1),"н/д",F65/E65-1)</f>
        <v>0.02323739841327832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6</v>
      </c>
      <c r="E66" s="19">
        <v>5.8</v>
      </c>
      <c r="F66" s="19">
        <v>5.7</v>
      </c>
      <c r="G66" s="20">
        <f>IF(ISERROR(F66/E66-1),"н/д",F66/E66-1)</f>
        <v>-0.01724137931034475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49"/>
      <c r="E73" s="50"/>
      <c r="F73" s="50"/>
      <c r="G73" s="8"/>
      <c r="H73" s="8"/>
      <c r="I73" s="8"/>
      <c r="J73" s="8"/>
      <c r="K73" s="13"/>
    </row>
    <row r="74" spans="1:10" s="8" customFormat="1" ht="15.75">
      <c r="A74" s="55"/>
      <c r="B74" s="55"/>
      <c r="C74" s="49"/>
      <c r="D74" s="49"/>
      <c r="E74" s="50"/>
      <c r="F74" s="50"/>
      <c r="G74" s="49"/>
      <c r="I74" s="10"/>
      <c r="J74" s="10"/>
    </row>
    <row r="75" spans="1:10" s="8" customFormat="1" ht="15.75">
      <c r="A75" s="55"/>
      <c r="B75" s="55"/>
      <c r="D75" s="49"/>
      <c r="E75" s="50"/>
      <c r="F75" s="50"/>
      <c r="I75" s="10"/>
      <c r="J75" s="10"/>
    </row>
    <row r="76" spans="1:10" s="8" customFormat="1" ht="15.75">
      <c r="A76" s="55"/>
      <c r="B76" s="55"/>
      <c r="D76" s="49"/>
      <c r="E76" s="50"/>
      <c r="F76" s="50"/>
      <c r="I76" s="10"/>
      <c r="J76" s="10"/>
    </row>
    <row r="77" spans="1:10" s="8" customFormat="1" ht="15.75">
      <c r="A77" s="55"/>
      <c r="B77" s="55"/>
      <c r="E77" s="50"/>
      <c r="F77" s="50"/>
      <c r="I77" s="10"/>
      <c r="J77" s="10"/>
    </row>
    <row r="78" spans="1:10" s="8" customFormat="1" ht="15.75">
      <c r="A78" s="55"/>
      <c r="B78" s="55"/>
      <c r="E78" s="50"/>
      <c r="F78" s="50"/>
      <c r="I78" s="10"/>
      <c r="J78" s="10"/>
    </row>
    <row r="79" spans="1:10" s="8" customFormat="1" ht="15.75">
      <c r="A79" s="55"/>
      <c r="B79" s="55"/>
      <c r="E79" s="50"/>
      <c r="F79" s="50"/>
      <c r="I79" s="10"/>
      <c r="J79" s="10"/>
    </row>
    <row r="80" spans="1:10" s="8" customFormat="1" ht="15.75">
      <c r="A80" s="55"/>
      <c r="B80" s="55"/>
      <c r="E80" s="50"/>
      <c r="F80" s="50"/>
      <c r="I80" s="10"/>
      <c r="J80" s="10"/>
    </row>
    <row r="81" spans="1:10" s="8" customFormat="1" ht="15.75">
      <c r="A81" s="55"/>
      <c r="B81" s="55"/>
      <c r="E81" s="50"/>
      <c r="F81" s="50"/>
      <c r="I81" s="10"/>
      <c r="J81" s="10"/>
    </row>
    <row r="82" spans="1:10" s="8" customFormat="1" ht="15.75">
      <c r="A82" s="55"/>
      <c r="B82" s="55"/>
      <c r="E82" s="50"/>
      <c r="F82" s="50"/>
      <c r="I82" s="10"/>
      <c r="J82" s="10"/>
    </row>
    <row r="83" spans="1:10" s="8" customFormat="1" ht="15.75">
      <c r="A83" s="55"/>
      <c r="B83" s="55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5"/>
      <c r="B84" s="55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5"/>
      <c r="B85" s="55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5"/>
      <c r="B86" s="55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5"/>
      <c r="B87" s="55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5"/>
      <c r="B88" s="55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5"/>
      <c r="B89" s="55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5"/>
      <c r="B90" s="55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5"/>
      <c r="B91" s="55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5"/>
      <c r="B92" s="55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5"/>
      <c r="B93" s="55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5"/>
      <c r="B94" s="55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5"/>
      <c r="B95" s="55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5"/>
      <c r="B96" s="55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5"/>
      <c r="B97" s="55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5"/>
      <c r="B98" s="55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5"/>
      <c r="B99" s="55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5"/>
      <c r="B100" s="55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5"/>
      <c r="B101" s="55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5"/>
      <c r="B102" s="55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5"/>
      <c r="B103" s="55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5"/>
      <c r="B104" s="55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5"/>
      <c r="B105" s="55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5"/>
      <c r="B106" s="55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5"/>
      <c r="B107" s="55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5"/>
      <c r="B108" s="55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5"/>
      <c r="B109" s="55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5"/>
      <c r="B110" s="55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5"/>
      <c r="B111" s="55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5"/>
      <c r="B112" s="55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5"/>
      <c r="B113" s="55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5"/>
      <c r="B114" s="55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5"/>
      <c r="B115" s="55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5"/>
      <c r="B116" s="55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5"/>
      <c r="B117" s="55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5"/>
      <c r="B118" s="55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5"/>
      <c r="B119" s="55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5"/>
      <c r="B120" s="55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5"/>
      <c r="B121" s="55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5"/>
      <c r="B122" s="55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5"/>
      <c r="B123" s="55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5"/>
      <c r="B124" s="55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5"/>
      <c r="B125" s="55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5"/>
      <c r="B126" s="55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5"/>
      <c r="B127" s="55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5"/>
      <c r="B128" s="55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5"/>
      <c r="B129" s="55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5"/>
      <c r="B130" s="55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5"/>
      <c r="B131" s="55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5"/>
      <c r="B132" s="55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5"/>
      <c r="B133" s="55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5"/>
      <c r="B134" s="55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5"/>
      <c r="B135" s="55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5"/>
      <c r="B136" s="55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5"/>
      <c r="B137" s="55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5"/>
      <c r="B138" s="55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5"/>
      <c r="B139" s="55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5"/>
      <c r="B140" s="55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5"/>
      <c r="B141" s="55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5"/>
      <c r="B142" s="55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5"/>
      <c r="B143" s="55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5"/>
      <c r="B144" s="55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5"/>
      <c r="B145" s="55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5"/>
      <c r="B146" s="55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5"/>
      <c r="B147" s="55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5"/>
      <c r="B148" s="55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5"/>
      <c r="B149" s="55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5"/>
      <c r="B150" s="55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5"/>
      <c r="B151" s="55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5"/>
      <c r="B152" s="55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5"/>
      <c r="B153" s="55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5"/>
      <c r="B154" s="55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5"/>
      <c r="B155" s="55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5"/>
      <c r="B156" s="55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5"/>
      <c r="B157" s="55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5"/>
      <c r="B158" s="55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5"/>
      <c r="B159" s="55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5"/>
      <c r="B160" s="55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5"/>
      <c r="B161" s="55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5"/>
      <c r="B162" s="55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5"/>
      <c r="B163" s="55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5"/>
      <c r="B164" s="55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5"/>
      <c r="B165" s="55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5"/>
      <c r="B166" s="55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5"/>
      <c r="B167" s="55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5"/>
      <c r="B168" s="55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5"/>
      <c r="B169" s="55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5"/>
      <c r="B170" s="55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5"/>
      <c r="B171" s="55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2013-05-20T09:07:50Z</dcterms:created>
  <dcterms:modified xsi:type="dcterms:W3CDTF">2013-05-20T09:08:38Z</dcterms:modified>
  <cp:category/>
  <cp:version/>
  <cp:contentType/>
  <cp:contentStatus/>
</cp:coreProperties>
</file>