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<sst xmlns="http://schemas.openxmlformats.org/spreadsheetml/2006/main" count="95" uniqueCount="79">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</sst>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8243,29</v>
          </cell>
          <cell r="S95">
            <v>8337.900000000001</v>
          </cell>
        </row>
        <row r="103">
          <cell r="K103" t="str">
            <v>5120,06</v>
          </cell>
          <cell r="S103">
            <v>5200.6900000000005</v>
          </cell>
        </row>
        <row r="107">
          <cell r="K107" t="str">
            <v>521,45</v>
          </cell>
          <cell r="S107">
            <v>515.09</v>
          </cell>
        </row>
        <row r="125">
          <cell r="K125" t="str">
            <v>2317,75</v>
          </cell>
          <cell r="S125">
            <v>2323.94</v>
          </cell>
        </row>
      </sheetData>
      <sheetData sheetId="2">
        <row r="35">
          <cell r="I35" t="str">
            <v>6634,22</v>
          </cell>
          <cell r="L35">
            <v>6627.17</v>
          </cell>
        </row>
        <row r="36">
          <cell r="I36" t="str">
            <v>8322,85</v>
          </cell>
          <cell r="L36">
            <v>8336.58</v>
          </cell>
        </row>
        <row r="146">
          <cell r="I146" t="str">
            <v>3982,59</v>
          </cell>
          <cell r="L146">
            <v>3974.1200000000003</v>
          </cell>
        </row>
      </sheetData>
      <sheetData sheetId="3">
        <row r="3">
          <cell r="D3">
            <v>41411</v>
          </cell>
          <cell r="L3" t="str">
            <v>512,4</v>
          </cell>
        </row>
        <row r="4">
          <cell r="D4">
            <v>41404</v>
          </cell>
          <cell r="L4" t="str">
            <v>520,4</v>
          </cell>
        </row>
        <row r="5">
          <cell r="D5">
            <v>41397</v>
          </cell>
          <cell r="L5" t="str">
            <v>533,5</v>
          </cell>
        </row>
      </sheetData>
      <sheetData sheetId="4">
        <row r="8">
          <cell r="C8">
            <v>6.46</v>
          </cell>
          <cell r="D8">
            <v>6.46</v>
          </cell>
          <cell r="E8">
            <v>7.32</v>
          </cell>
          <cell r="F8">
            <v>7.32</v>
          </cell>
        </row>
      </sheetData>
      <sheetData sheetId="5">
        <row r="7">
          <cell r="L7">
            <v>31.3784</v>
          </cell>
          <cell r="Q7">
            <v>31.5203</v>
          </cell>
        </row>
        <row r="9">
          <cell r="L9">
            <v>40.5189</v>
          </cell>
          <cell r="Q9">
            <v>40.5666</v>
          </cell>
        </row>
      </sheetData>
      <sheetData sheetId="6">
        <row r="86">
          <cell r="M86" t="str">
            <v>92,53</v>
          </cell>
          <cell r="P86">
            <v>93.13</v>
          </cell>
        </row>
        <row r="102">
          <cell r="M102" t="str">
            <v>564,50</v>
          </cell>
          <cell r="P102">
            <v>565.75</v>
          </cell>
        </row>
        <row r="105">
          <cell r="M105" t="str">
            <v>81,47</v>
          </cell>
          <cell r="P105">
            <v>80.7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930.6</v>
          </cell>
          <cell r="AJ5">
            <v>999.6</v>
          </cell>
          <cell r="AK5">
            <v>729.4</v>
          </cell>
          <cell r="AL5">
            <v>805.6</v>
          </cell>
        </row>
      </sheetData>
      <sheetData sheetId="12">
        <row r="682">
          <cell r="C682">
            <v>102.0675</v>
          </cell>
        </row>
        <row r="687">
          <cell r="C687">
            <v>102.43</v>
          </cell>
        </row>
      </sheetData>
      <sheetData sheetId="13">
        <row r="682">
          <cell r="C682">
            <v>1408.13</v>
          </cell>
        </row>
        <row r="687">
          <cell r="C687">
            <v>1391.3</v>
          </cell>
        </row>
      </sheetData>
      <sheetData sheetId="14">
        <row r="682">
          <cell r="C682">
            <v>7289.62</v>
          </cell>
        </row>
        <row r="687">
          <cell r="C687">
            <v>7268.68</v>
          </cell>
        </row>
      </sheetData>
      <sheetData sheetId="15">
        <row r="682">
          <cell r="C682">
            <v>14792</v>
          </cell>
        </row>
        <row r="687">
          <cell r="C687">
            <v>14815</v>
          </cell>
        </row>
      </sheetData>
      <sheetData sheetId="16">
        <row r="682">
          <cell r="C682">
            <v>1874.25</v>
          </cell>
        </row>
        <row r="687">
          <cell r="C687">
            <v>1863</v>
          </cell>
        </row>
      </sheetData>
      <sheetData sheetId="17">
        <row r="682">
          <cell r="C682">
            <v>15.66</v>
          </cell>
        </row>
        <row r="687">
          <cell r="C687">
            <v>16.72</v>
          </cell>
        </row>
      </sheetData>
      <sheetData sheetId="18">
        <row r="682">
          <cell r="C682">
            <v>699.6</v>
          </cell>
        </row>
        <row r="687">
          <cell r="C687">
            <v>702.6</v>
          </cell>
        </row>
      </sheetData>
      <sheetData sheetId="19">
        <row r="682">
          <cell r="C682">
            <v>20137.012</v>
          </cell>
        </row>
        <row r="687">
          <cell r="C687">
            <v>20147.64</v>
          </cell>
        </row>
      </sheetData>
      <sheetData sheetId="20">
        <row r="682">
          <cell r="C682">
            <v>54634.69</v>
          </cell>
        </row>
        <row r="687">
          <cell r="C687">
            <v>56036.26</v>
          </cell>
        </row>
      </sheetData>
      <sheetData sheetId="21">
        <row r="682">
          <cell r="C682">
            <v>13589.03</v>
          </cell>
        </row>
        <row r="687">
          <cell r="C687">
            <v>14326.46</v>
          </cell>
        </row>
      </sheetData>
      <sheetData sheetId="22">
        <row r="682">
          <cell r="C682">
            <v>1648.36</v>
          </cell>
        </row>
        <row r="687">
          <cell r="C687">
            <v>1660.06</v>
          </cell>
        </row>
      </sheetData>
      <sheetData sheetId="23">
        <row r="682">
          <cell r="C682">
            <v>3467.52</v>
          </cell>
        </row>
        <row r="687">
          <cell r="C687">
            <v>3488.89</v>
          </cell>
        </row>
      </sheetData>
      <sheetData sheetId="24">
        <row r="682">
          <cell r="C682">
            <v>15302.8</v>
          </cell>
        </row>
        <row r="687">
          <cell r="C687">
            <v>15409.39</v>
          </cell>
        </row>
      </sheetData>
      <sheetData sheetId="25">
        <row r="682">
          <cell r="C682">
            <v>1368.16</v>
          </cell>
        </row>
        <row r="687">
          <cell r="C687">
            <v>1361.43</v>
          </cell>
        </row>
      </sheetData>
      <sheetData sheetId="26">
        <row r="682">
          <cell r="C682">
            <v>1364.24</v>
          </cell>
        </row>
        <row r="687">
          <cell r="C687">
            <v>1360.06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41424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41423</v>
      </c>
      <c r="F4" s="14">
        <f>I1</f>
        <v>41424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'[1]РТС'!C687</f>
        <v>1360.06</v>
      </c>
      <c r="F6" s="19">
        <f>'[1]РТС'!C682</f>
        <v>1364.24</v>
      </c>
      <c r="G6" s="20">
        <f>IF(ISERROR(F6/E6-1),"н/д",F6/E6-1)</f>
        <v>0.0030733938208609146</v>
      </c>
      <c r="H6" s="20">
        <f>IF(ISERROR(F6/D6-1),"н/д",F6/D6-1)</f>
        <v>-0.045892604870406806</v>
      </c>
      <c r="I6" s="20">
        <f>IF(ISERROR(F6/C6-1),"н/д",F6/C6-1)</f>
        <v>-0.13442040479664985</v>
      </c>
      <c r="J6" s="20">
        <f>IF(ISERROR(F6/B6-1),"н/д",F6/B6-1)</f>
        <v>-0.04611486514565921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'[1]ММВБ'!C687</f>
        <v>1361.43</v>
      </c>
      <c r="F7" s="19">
        <f>'[1]ММВБ'!C682</f>
        <v>1368.16</v>
      </c>
      <c r="G7" s="20">
        <f>IF(ISERROR(F7/E7-1),"н/д",F7/E7-1)</f>
        <v>0.004943331643933124</v>
      </c>
      <c r="H7" s="20">
        <f>IF(ISERROR(F7/D7-1),"н/д",F7/D7-1)</f>
        <v>-0.028316158036405414</v>
      </c>
      <c r="I7" s="20">
        <f>IF(ISERROR(F7/C7-1),"н/д",F7/C7-1)</f>
        <v>-0.09681678351223233</v>
      </c>
      <c r="J7" s="20">
        <f>IF(ISERROR(F7/B7-1),"н/д",F7/B7-1)</f>
        <v>-0.05537117988606488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(США)'!C687</f>
        <v>15409.39</v>
      </c>
      <c r="F9" s="19">
        <f>'[1]DJIA (США)'!C682</f>
        <v>15302.8</v>
      </c>
      <c r="G9" s="20">
        <f aca="true" t="shared" si="0" ref="G9:G15">IF(ISERROR(F9/E9-1),"н/д",F9/E9-1)</f>
        <v>-0.006917210869476387</v>
      </c>
      <c r="H9" s="20">
        <f>IF(ISERROR(F9/D9-1),"н/д",F9/D9-1)</f>
        <v>0.031771395899830024</v>
      </c>
      <c r="I9" s="20">
        <f>IF(ISERROR(F9/C9-1),"н/д",F9/C9-1)</f>
        <v>0.14334043867848045</v>
      </c>
      <c r="J9" s="20">
        <f aca="true" t="shared" si="1" ref="J9:J15">IF(ISERROR(F9/B9-1),"н/д",F9/B9-1)</f>
        <v>0.23809700880115603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(США)'!C687</f>
        <v>3488.89</v>
      </c>
      <c r="F10" s="19">
        <f>'[1]NASDAQ Composite (США)'!C682</f>
        <v>3467.52</v>
      </c>
      <c r="G10" s="20">
        <f t="shared" si="0"/>
        <v>-0.006125157284981753</v>
      </c>
      <c r="H10" s="20">
        <f aca="true" t="shared" si="2" ref="H10:H15">IF(ISERROR(F10/D10-1),"н/д",F10/D10-1)</f>
        <v>0.037986960504337475</v>
      </c>
      <c r="I10" s="20">
        <f aca="true" t="shared" si="3" ref="I10:I15">IF(ISERROR(F10/C10-1),"н/д",F10/C10-1)</f>
        <v>0.1189843843281777</v>
      </c>
      <c r="J10" s="20">
        <f t="shared" si="1"/>
        <v>0.2966536963864066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(США)'!C687</f>
        <v>1660.06</v>
      </c>
      <c r="F11" s="19">
        <f>'[1]S&amp;P500 (США)'!C682</f>
        <v>1648.36</v>
      </c>
      <c r="G11" s="20">
        <f t="shared" si="0"/>
        <v>-0.007047938026336409</v>
      </c>
      <c r="H11" s="20">
        <f>IF(ISERROR(F11/D11-1),"н/д",F11/D11-1)</f>
        <v>0.03177911729542626</v>
      </c>
      <c r="I11" s="20">
        <f t="shared" si="3"/>
        <v>0.1275540567347746</v>
      </c>
      <c r="J11" s="20">
        <f t="shared" si="1"/>
        <v>0.28998617443585517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3974.1200000000003</v>
      </c>
      <c r="F12" s="19">
        <f>'[1]евр-индексы'!I146*1</f>
        <v>3982.59</v>
      </c>
      <c r="G12" s="20">
        <f t="shared" si="0"/>
        <v>0.0021312894426941398</v>
      </c>
      <c r="H12" s="20">
        <f t="shared" si="2"/>
        <v>0.017797314046946733</v>
      </c>
      <c r="I12" s="20">
        <f t="shared" si="3"/>
        <v>0.07475192884264059</v>
      </c>
      <c r="J12" s="20">
        <f t="shared" si="1"/>
        <v>0.2694080373307495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8336.58</v>
      </c>
      <c r="F13" s="19">
        <f>'[1]евр-индексы'!I36*1</f>
        <v>8322.85</v>
      </c>
      <c r="G13" s="20">
        <f t="shared" si="0"/>
        <v>-0.001646958345028704</v>
      </c>
      <c r="H13" s="20">
        <f t="shared" si="2"/>
        <v>0.024692543605313144</v>
      </c>
      <c r="I13" s="20">
        <f t="shared" si="3"/>
        <v>0.08147529246358087</v>
      </c>
      <c r="J13" s="20">
        <f t="shared" si="1"/>
        <v>0.37387915324071663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6627.17</v>
      </c>
      <c r="F14" s="19">
        <f>'[1]евр-индексы'!I35*1</f>
        <v>6634.22</v>
      </c>
      <c r="G14" s="20">
        <f t="shared" si="0"/>
        <v>0.0010638024978988359</v>
      </c>
      <c r="H14" s="20">
        <f t="shared" si="2"/>
        <v>0.026856181441358595</v>
      </c>
      <c r="I14" s="20">
        <f t="shared" si="3"/>
        <v>0.09598016265696185</v>
      </c>
      <c r="J14" s="20">
        <f t="shared" si="1"/>
        <v>0.1742647371178545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'[1]Япония'!C687</f>
        <v>14326.46</v>
      </c>
      <c r="F15" s="19">
        <f>'[1]Япония'!C682</f>
        <v>13589.03</v>
      </c>
      <c r="G15" s="20">
        <f t="shared" si="0"/>
        <v>-0.05147328788828498</v>
      </c>
      <c r="H15" s="20">
        <f t="shared" si="2"/>
        <v>-0.0152412975973506</v>
      </c>
      <c r="I15" s="20">
        <f t="shared" si="3"/>
        <v>0.29320064788362465</v>
      </c>
      <c r="J15" s="20">
        <f t="shared" si="1"/>
        <v>0.6195971525457538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8337.900000000001</v>
      </c>
      <c r="F17" s="19">
        <f>'[1]азия-индексы'!K95*1</f>
        <v>8243.29</v>
      </c>
      <c r="G17" s="20">
        <f aca="true" t="shared" si="4" ref="G17:G22">IF(ISERROR(F17/E17-1),"н/д",F17/E17-1)</f>
        <v>-0.011346981853944116</v>
      </c>
      <c r="H17" s="20">
        <f aca="true" t="shared" si="5" ref="H17:H22">IF(ISERROR(F17/D17-1),"н/д",F17/D17-1)</f>
        <v>0.013307879626750063</v>
      </c>
      <c r="I17" s="20">
        <f aca="true" t="shared" si="6" ref="I17:I22">IF(ISERROR(F17/C17-1),"н/д",F17/C17-1)</f>
        <v>0.0675541269623372</v>
      </c>
      <c r="J17" s="20">
        <f aca="true" t="shared" si="7" ref="J17:J22">IF(ISERROR(F17/B17-1),"н/д",F17/B17-1)</f>
        <v>0.16216601062449953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515.09</v>
      </c>
      <c r="F18" s="19">
        <f>'[1]азия-индексы'!K107*1</f>
        <v>521.45</v>
      </c>
      <c r="G18" s="20">
        <f t="shared" si="4"/>
        <v>0.012347356772602902</v>
      </c>
      <c r="H18" s="20">
        <f t="shared" si="5"/>
        <v>0.09723508122211943</v>
      </c>
      <c r="I18" s="20">
        <f>IF(ISERROR(F18/C18-1),"н/д",F18/C18-1)</f>
        <v>0.1661374004830487</v>
      </c>
      <c r="J18" s="20">
        <f t="shared" si="7"/>
        <v>0.536749970529294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'[1]Индия'!C687</f>
        <v>20147.64</v>
      </c>
      <c r="F19" s="19">
        <f>'[1]Индия'!C682</f>
        <v>20137.012</v>
      </c>
      <c r="G19" s="20">
        <f t="shared" si="4"/>
        <v>-0.0005275059510692071</v>
      </c>
      <c r="H19" s="20">
        <f t="shared" si="5"/>
        <v>0.028677070072804733</v>
      </c>
      <c r="I19" s="20">
        <f t="shared" si="6"/>
        <v>0.019981846289126137</v>
      </c>
      <c r="J19" s="20">
        <f t="shared" si="7"/>
        <v>0.2733081584751422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5200.6900000000005</v>
      </c>
      <c r="F20" s="19">
        <f>'[1]азия-индексы'!K103*1</f>
        <v>5120.06</v>
      </c>
      <c r="G20" s="20">
        <f t="shared" si="4"/>
        <v>-0.015503712007445158</v>
      </c>
      <c r="H20" s="20">
        <f t="shared" si="5"/>
        <v>0.0395047792296388</v>
      </c>
      <c r="I20" s="20">
        <f t="shared" si="6"/>
        <v>0.16415534925388076</v>
      </c>
      <c r="J20" s="20">
        <f>IF(ISERROR(F20/B20-1),"н/д",F20/B20-1)</f>
        <v>0.3165255446674913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2323.94</v>
      </c>
      <c r="F21" s="19">
        <f>'[1]азия-индексы'!K125*1</f>
        <v>2317.75</v>
      </c>
      <c r="G21" s="20">
        <f t="shared" si="4"/>
        <v>-0.002663579954732098</v>
      </c>
      <c r="H21" s="20">
        <f t="shared" si="5"/>
        <v>0.05093360901778343</v>
      </c>
      <c r="I21" s="20">
        <f t="shared" si="6"/>
        <v>0.01831226631869831</v>
      </c>
      <c r="J21" s="20">
        <f t="shared" si="7"/>
        <v>0.053460477335430134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'[1]Бразилия'!C687</f>
        <v>56036.26</v>
      </c>
      <c r="F22" s="19">
        <f>'[1]Бразилия'!C682</f>
        <v>54634.69</v>
      </c>
      <c r="G22" s="20">
        <f t="shared" si="4"/>
        <v>-0.02501184054753114</v>
      </c>
      <c r="H22" s="20">
        <f t="shared" si="5"/>
        <v>-0.012422560095065371</v>
      </c>
      <c r="I22" s="20">
        <f t="shared" si="6"/>
        <v>-0.11783547065888145</v>
      </c>
      <c r="J22" s="20">
        <f t="shared" si="7"/>
        <v>-0.06767329284780965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Brent'!C687</f>
        <v>102.43</v>
      </c>
      <c r="F24" s="29">
        <f>'[1]нефть Brent'!C682</f>
        <v>102.0675</v>
      </c>
      <c r="G24" s="20">
        <f>IF(ISERROR(F24/E24-1),"н/д",F24/E24-1)</f>
        <v>-0.003539002245436018</v>
      </c>
      <c r="H24" s="20">
        <f aca="true" t="shared" si="8" ref="H24:H33">IF(ISERROR(F24/D24-1),"н/д",F24/D24-1)</f>
        <v>-0.015837431298813986</v>
      </c>
      <c r="I24" s="20">
        <f aca="true" t="shared" si="9" ref="I24:I33">IF(ISERROR(F24/C24-1),"н/д",F24/C24-1)</f>
        <v>-0.08063862367141061</v>
      </c>
      <c r="J24" s="20">
        <f>IF(ISERROR(F24/B24-1),"н/д",F24/B24-1)</f>
        <v>-0.0923299244108493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93.13</v>
      </c>
      <c r="F25" s="29">
        <f>'[1]сырье'!M86*1</f>
        <v>92.53</v>
      </c>
      <c r="G25" s="20">
        <f aca="true" t="shared" si="10" ref="G25:G33">IF(ISERROR(F25/E25-1),"н/д",F25/E25-1)</f>
        <v>-0.006442607108343101</v>
      </c>
      <c r="H25" s="20">
        <f t="shared" si="8"/>
        <v>-0.032214203535194996</v>
      </c>
      <c r="I25" s="20">
        <f t="shared" si="9"/>
        <v>-0.006762559038213767</v>
      </c>
      <c r="J25" s="20">
        <f aca="true" t="shared" si="11" ref="J25:J31">IF(ISERROR(F25/B25-1),"н/д",F25/B25-1)</f>
        <v>-0.08666469252788456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'[1]Золото'!C687</f>
        <v>1391.3</v>
      </c>
      <c r="F26" s="19">
        <f>'[1]Золото'!C682</f>
        <v>1408.13</v>
      </c>
      <c r="G26" s="20">
        <f t="shared" si="10"/>
        <v>0.012096600301876093</v>
      </c>
      <c r="H26" s="20">
        <f t="shared" si="8"/>
        <v>-0.038293948914082776</v>
      </c>
      <c r="I26" s="20">
        <f t="shared" si="9"/>
        <v>-0.1528516424016363</v>
      </c>
      <c r="J26" s="20">
        <f t="shared" si="11"/>
        <v>-0.12435298962891539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'[1]Медь'!C687</f>
        <v>7268.68</v>
      </c>
      <c r="F27" s="19">
        <f>'[1]Медь'!C682</f>
        <v>7289.62</v>
      </c>
      <c r="G27" s="20">
        <f t="shared" si="10"/>
        <v>0.0028808531948028016</v>
      </c>
      <c r="H27" s="20">
        <f t="shared" si="8"/>
        <v>-0.0024140375462211594</v>
      </c>
      <c r="I27" s="20">
        <f t="shared" si="9"/>
        <v>-0.09953776332790643</v>
      </c>
      <c r="J27" s="20">
        <f t="shared" si="11"/>
        <v>-0.03205034771680326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'[1]Никель'!C687</f>
        <v>14815</v>
      </c>
      <c r="F28" s="19">
        <f>'[1]Никель'!C682</f>
        <v>14792</v>
      </c>
      <c r="G28" s="20">
        <f t="shared" si="10"/>
        <v>-0.0015524805939926</v>
      </c>
      <c r="H28" s="20">
        <f t="shared" si="8"/>
        <v>0.007629427792915422</v>
      </c>
      <c r="I28" s="20">
        <f t="shared" si="9"/>
        <v>-0.14620490620490623</v>
      </c>
      <c r="J28" s="20">
        <f t="shared" si="11"/>
        <v>-0.22555249398220822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'[1]Алюминий'!C687</f>
        <v>1863</v>
      </c>
      <c r="F29" s="19">
        <f>'[1]Алюминий'!C682</f>
        <v>1874.25</v>
      </c>
      <c r="G29" s="20">
        <f t="shared" si="10"/>
        <v>0.006038647342995196</v>
      </c>
      <c r="H29" s="20">
        <f t="shared" si="8"/>
        <v>0.03492545554942028</v>
      </c>
      <c r="I29" s="20">
        <f t="shared" si="9"/>
        <v>-0.09325108853410735</v>
      </c>
      <c r="J29" s="20">
        <f t="shared" si="11"/>
        <v>-0.11088830348727607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80.7</v>
      </c>
      <c r="F30" s="19" t="str">
        <f>'[1]сырье'!M105</f>
        <v>81,47</v>
      </c>
      <c r="G30" s="20">
        <f t="shared" si="10"/>
        <v>0.009541511771995026</v>
      </c>
      <c r="H30" s="20">
        <f t="shared" si="8"/>
        <v>-0.057387481198657775</v>
      </c>
      <c r="I30" s="20">
        <f t="shared" si="9"/>
        <v>0.08453141640042583</v>
      </c>
      <c r="J30" s="20">
        <f t="shared" si="11"/>
        <v>-0.15522604728328493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'[1]Сахар'!C687</f>
        <v>16.72</v>
      </c>
      <c r="F31" s="19">
        <f>'[1]Сахар'!C682</f>
        <v>15.66</v>
      </c>
      <c r="G31" s="20">
        <f t="shared" si="10"/>
        <v>-0.06339712918660279</v>
      </c>
      <c r="H31" s="20">
        <f t="shared" si="8"/>
        <v>-0.11022727272727284</v>
      </c>
      <c r="I31" s="20">
        <f t="shared" si="9"/>
        <v>-0.1696712619300106</v>
      </c>
      <c r="J31" s="20">
        <f t="shared" si="11"/>
        <v>-0.3276084156290253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565.75</v>
      </c>
      <c r="F32" s="19">
        <f>'[1]сырье'!M102*1</f>
        <v>564.5</v>
      </c>
      <c r="G32" s="20">
        <f t="shared" si="10"/>
        <v>-0.002209456473707516</v>
      </c>
      <c r="H32" s="20">
        <f t="shared" si="8"/>
        <v>-0.14631379962192814</v>
      </c>
      <c r="I32" s="20">
        <f t="shared" si="9"/>
        <v>-0.18039927404718692</v>
      </c>
      <c r="J32" s="20">
        <f>IF(ISERROR(F32/B32-1),"н/д",F32/B32-1)</f>
        <v>-0.13420245398773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'[1]Пшеница'!C687</f>
        <v>702.6</v>
      </c>
      <c r="F33" s="19">
        <f>'[1]Пшеница'!C682</f>
        <v>699.6</v>
      </c>
      <c r="G33" s="20">
        <f t="shared" si="10"/>
        <v>-0.004269854824935915</v>
      </c>
      <c r="H33" s="20">
        <f t="shared" si="8"/>
        <v>-0.029680998613037413</v>
      </c>
      <c r="I33" s="20">
        <f t="shared" si="9"/>
        <v>-0.06769722814498924</v>
      </c>
      <c r="J33" s="20">
        <f>IF(ISERROR(F33/B33-1),"н/д",F33/B33-1)</f>
        <v>0.002292263610315315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41423</v>
      </c>
      <c r="F35" s="33">
        <f>I1</f>
        <v>41424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999.6</v>
      </c>
      <c r="F37" s="19">
        <f>'[1]ост. ср-тв на кс'!AI5</f>
        <v>930.6</v>
      </c>
      <c r="G37" s="20">
        <f t="shared" si="12"/>
        <v>-0.06902761104441779</v>
      </c>
      <c r="H37" s="20">
        <f aca="true" t="shared" si="13" ref="H37:H42">IF(ISERROR(F37/D37-1),"н/д",F37/D37-1)</f>
        <v>-0.11489442647898052</v>
      </c>
      <c r="I37" s="20">
        <f aca="true" t="shared" si="14" ref="I37:I42">IF(ISERROR(F37/C37-1),"н/д",F37/C37-1)</f>
        <v>-0.3189901207464325</v>
      </c>
      <c r="J37" s="20">
        <f aca="true" t="shared" si="15" ref="J37:J42">IF(ISERROR(F37/B37-1),"н/д",F37/B37-1)</f>
        <v>-0.051762787854085945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805.6</v>
      </c>
      <c r="F38" s="19">
        <f>'[1]ост. ср-тв на кс'!AK5</f>
        <v>729.4</v>
      </c>
      <c r="G38" s="20">
        <f t="shared" si="12"/>
        <v>-0.0945878848063556</v>
      </c>
      <c r="H38" s="20">
        <f t="shared" si="13"/>
        <v>-0.0673826876358522</v>
      </c>
      <c r="I38" s="20">
        <f t="shared" si="14"/>
        <v>-0.2570788347932369</v>
      </c>
      <c r="J38" s="20">
        <f t="shared" si="15"/>
        <v>-0.008293677770224384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6.46</v>
      </c>
      <c r="F39" s="28">
        <f>'[1]mibid-mibor'!D8</f>
        <v>6.46</v>
      </c>
      <c r="G39" s="20">
        <f t="shared" si="12"/>
        <v>0</v>
      </c>
      <c r="H39" s="20">
        <f t="shared" si="13"/>
        <v>-0.009202453987730008</v>
      </c>
      <c r="I39" s="20">
        <f t="shared" si="14"/>
        <v>-0.035820895522388096</v>
      </c>
      <c r="J39" s="20">
        <f t="shared" si="15"/>
        <v>0.017322834645669305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7.32</v>
      </c>
      <c r="F40" s="28">
        <f>'[1]mibid-mibor'!F8</f>
        <v>7.32</v>
      </c>
      <c r="G40" s="20">
        <f t="shared" si="12"/>
        <v>0</v>
      </c>
      <c r="H40" s="20">
        <f t="shared" si="13"/>
        <v>-0.008130081300812941</v>
      </c>
      <c r="I40" s="20">
        <f t="shared" si="14"/>
        <v>-0.027888446215139417</v>
      </c>
      <c r="J40" s="20">
        <f t="shared" si="15"/>
        <v>-0.009472259810554773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31.3784</v>
      </c>
      <c r="F41" s="28">
        <f>'[1]МакроDelay'!Q7</f>
        <v>31.5203</v>
      </c>
      <c r="G41" s="20">
        <f>IF(ISERROR(F41/E41-1),"н/д",F41/E41-1)</f>
        <v>0.0045222191061367045</v>
      </c>
      <c r="H41" s="20">
        <f>IF(ISERROR(F41/D41-1),"н/д",F41/D41-1)</f>
        <v>0.008459202902491914</v>
      </c>
      <c r="I41" s="20">
        <f t="shared" si="14"/>
        <v>0.03778393096431998</v>
      </c>
      <c r="J41" s="20">
        <f t="shared" si="15"/>
        <v>-0.02099162021654777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40.5189</v>
      </c>
      <c r="F42" s="28">
        <f>'[1]МакроDelay'!Q9</f>
        <v>40.5666</v>
      </c>
      <c r="G42" s="20">
        <f t="shared" si="12"/>
        <v>0.0011772284045223902</v>
      </c>
      <c r="H42" s="20">
        <f t="shared" si="13"/>
        <v>-0.006592254835218081</v>
      </c>
      <c r="I42" s="20">
        <f t="shared" si="14"/>
        <v>0.00840198266904646</v>
      </c>
      <c r="J42" s="20">
        <f t="shared" si="15"/>
        <v>-0.026509488040707296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41397</v>
      </c>
      <c r="E43" s="38">
        <f>'[1]ЗВР-cbr'!D4</f>
        <v>41404</v>
      </c>
      <c r="F43" s="38">
        <f>'[1]ЗВР-cbr'!D3</f>
        <v>41411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533,5</v>
      </c>
      <c r="E44" s="19" t="str">
        <f>'[1]ЗВР-cbr'!L4</f>
        <v>520,4</v>
      </c>
      <c r="F44" s="19" t="str">
        <f>'[1]ЗВР-cbr'!L3</f>
        <v>512,4</v>
      </c>
      <c r="G44" s="20">
        <f>IF(ISERROR(F44/E44-1),"н/д",F44/E44-1)</f>
        <v>-0.015372790161414351</v>
      </c>
      <c r="H44" s="20"/>
      <c r="I44" s="20">
        <f>IF(ISERROR(F44/C44-1),"н/д",F44/C44-1)</f>
        <v>0.028915662650602414</v>
      </c>
      <c r="J44" s="20">
        <f>IF(ISERROR(F44/B44-1),"н/д",F44/B44-1)</f>
        <v>0.17066483893077455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41414</v>
      </c>
      <c r="F45" s="38">
        <v>41421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2.8</v>
      </c>
      <c r="F46" s="42">
        <v>3</v>
      </c>
      <c r="G46" s="20">
        <f>IF(ISERROR(F46-E46),"н/д",F46-E46)/100</f>
        <v>0.0020000000000000018</v>
      </c>
      <c r="H46" s="20">
        <f>IF(ISERROR(F46-D46),"н/д",F46-D46)/100</f>
        <v>0.006000000000000001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41314</v>
      </c>
      <c r="E47" s="44">
        <f>'[1]M2'!P23</f>
        <v>41345</v>
      </c>
      <c r="F47" s="44">
        <f>'[1]M2'!P22</f>
        <v>41375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41244</v>
      </c>
      <c r="E58" s="44">
        <v>41275</v>
      </c>
      <c r="F58" s="44">
        <v>41306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48.568</v>
      </c>
      <c r="E59" s="42">
        <v>39.038</v>
      </c>
      <c r="F59" s="42">
        <v>41.916</v>
      </c>
      <c r="G59" s="20">
        <f>IF(ISERROR(F59/E59-1),"н/д",F59/E59-1)</f>
        <v>0.07372303909011735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31.436</v>
      </c>
      <c r="E60" s="42">
        <v>21.296</v>
      </c>
      <c r="F60" s="42">
        <v>26.01</v>
      </c>
      <c r="G60" s="20">
        <f>IF(ISERROR(F60/E60-1),"н/д",F60/E60-1)</f>
        <v>0.22135612321562737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17.131999999999998</v>
      </c>
      <c r="E61" s="42">
        <f>E59-E60</f>
        <v>17.741999999999997</v>
      </c>
      <c r="F61" s="42">
        <f>F59-F60</f>
        <v>15.905999999999995</v>
      </c>
      <c r="G61" s="20">
        <f>IF(ISERROR(F61/E61-1),"н/д",F61/E61-1)</f>
        <v>-0.1034832600608726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2013-05-30T09:16:23Z</dcterms:created>
  <dcterms:modified xsi:type="dcterms:W3CDTF">2013-05-30T09:17:41Z</dcterms:modified>
  <cp:category/>
  <cp:version/>
  <cp:contentType/>
  <cp:contentStatus/>
</cp:coreProperties>
</file>