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<sst xmlns="http://schemas.openxmlformats.org/spreadsheetml/2006/main" count="95" uniqueCount="79">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</sst>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7951,66</v>
          </cell>
          <cell r="S95">
            <v>8116.15</v>
          </cell>
        </row>
        <row r="103">
          <cell r="K103" t="str">
            <v>4619,48</v>
          </cell>
          <cell r="S103">
            <v>4697.879999999999</v>
          </cell>
        </row>
        <row r="107">
          <cell r="K107" t="str">
            <v>515,09</v>
          </cell>
          <cell r="S107">
            <v>518.24</v>
          </cell>
        </row>
        <row r="125">
          <cell r="K125" t="str">
            <v>2148,36</v>
          </cell>
          <cell r="S125">
            <v>2208.96</v>
          </cell>
        </row>
      </sheetData>
      <sheetData sheetId="2">
        <row r="35">
          <cell r="I35" t="str">
            <v>6226,71</v>
          </cell>
          <cell r="L35">
            <v>6299.45</v>
          </cell>
        </row>
        <row r="36">
          <cell r="I36" t="str">
            <v>7989,95</v>
          </cell>
          <cell r="L36">
            <v>8143.2699999999995</v>
          </cell>
        </row>
        <row r="146">
          <cell r="I146" t="str">
            <v>3749,42</v>
          </cell>
          <cell r="L146">
            <v>3793.7000000000003</v>
          </cell>
        </row>
      </sheetData>
      <sheetData sheetId="3">
        <row r="3">
          <cell r="D3">
            <v>41425</v>
          </cell>
          <cell r="L3" t="str">
            <v>518,4</v>
          </cell>
        </row>
        <row r="4">
          <cell r="D4">
            <v>41418</v>
          </cell>
          <cell r="L4" t="str">
            <v>513,7</v>
          </cell>
        </row>
        <row r="5">
          <cell r="D5">
            <v>41411</v>
          </cell>
          <cell r="L5" t="str">
            <v>512,4</v>
          </cell>
        </row>
      </sheetData>
      <sheetData sheetId="4">
        <row r="8">
          <cell r="C8">
            <v>6.48</v>
          </cell>
          <cell r="D8">
            <v>6.48</v>
          </cell>
          <cell r="E8">
            <v>7.37</v>
          </cell>
          <cell r="F8">
            <v>7.37</v>
          </cell>
        </row>
      </sheetData>
      <sheetData sheetId="5">
        <row r="7">
          <cell r="L7">
            <v>32.3246</v>
          </cell>
          <cell r="Q7">
            <v>32.3951</v>
          </cell>
        </row>
        <row r="9">
          <cell r="L9">
            <v>42.6426</v>
          </cell>
          <cell r="Q9">
            <v>42.9753</v>
          </cell>
        </row>
      </sheetData>
      <sheetData sheetId="6">
        <row r="86">
          <cell r="M86" t="str">
            <v>95,10</v>
          </cell>
          <cell r="P86">
            <v>95.88</v>
          </cell>
        </row>
        <row r="102">
          <cell r="M102" t="str">
            <v>537,50</v>
          </cell>
          <cell r="P102">
            <v>537.5</v>
          </cell>
        </row>
        <row r="105">
          <cell r="M105" t="str">
            <v>86,46</v>
          </cell>
          <cell r="P105">
            <v>88.07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898.9</v>
          </cell>
          <cell r="AJ5">
            <v>889</v>
          </cell>
          <cell r="AK5">
            <v>697.1</v>
          </cell>
          <cell r="AL5">
            <v>674</v>
          </cell>
        </row>
      </sheetData>
      <sheetData sheetId="12">
        <row r="681">
          <cell r="C681">
            <v>103.0845</v>
          </cell>
        </row>
        <row r="686">
          <cell r="C686">
            <v>103.56</v>
          </cell>
        </row>
      </sheetData>
      <sheetData sheetId="13">
        <row r="681">
          <cell r="C681">
            <v>1386.38</v>
          </cell>
        </row>
        <row r="686">
          <cell r="C686">
            <v>1392</v>
          </cell>
        </row>
      </sheetData>
      <sheetData sheetId="14">
        <row r="681">
          <cell r="C681">
            <v>7034</v>
          </cell>
        </row>
        <row r="686">
          <cell r="C686">
            <v>7111.05</v>
          </cell>
        </row>
      </sheetData>
      <sheetData sheetId="15">
        <row r="681">
          <cell r="C681">
            <v>14227</v>
          </cell>
        </row>
        <row r="686">
          <cell r="C686">
            <v>14275</v>
          </cell>
        </row>
      </sheetData>
      <sheetData sheetId="16">
        <row r="681">
          <cell r="C681">
            <v>1866.91</v>
          </cell>
        </row>
        <row r="686">
          <cell r="C686">
            <v>1864</v>
          </cell>
        </row>
      </sheetData>
      <sheetData sheetId="17">
        <row r="681">
          <cell r="C681">
            <v>15.66</v>
          </cell>
        </row>
        <row r="686">
          <cell r="C686">
            <v>16.29</v>
          </cell>
        </row>
      </sheetData>
      <sheetData sheetId="18">
        <row r="681">
          <cell r="C681">
            <v>681.6</v>
          </cell>
        </row>
        <row r="686">
          <cell r="C686">
            <v>683</v>
          </cell>
        </row>
      </sheetData>
      <sheetData sheetId="19">
        <row r="681">
          <cell r="C681">
            <v>18882.3752</v>
          </cell>
        </row>
        <row r="686">
          <cell r="C686">
            <v>19041.13</v>
          </cell>
        </row>
      </sheetData>
      <sheetData sheetId="20">
        <row r="681">
          <cell r="C681">
            <v>49180.58</v>
          </cell>
        </row>
        <row r="686">
          <cell r="C686">
            <v>49769.93</v>
          </cell>
        </row>
      </sheetData>
      <sheetData sheetId="21">
        <row r="681">
          <cell r="C681">
            <v>12445.38</v>
          </cell>
        </row>
        <row r="686">
          <cell r="C686">
            <v>13289.32</v>
          </cell>
        </row>
      </sheetData>
      <sheetData sheetId="22">
        <row r="681">
          <cell r="C681">
            <v>1612.52</v>
          </cell>
        </row>
        <row r="686">
          <cell r="C686">
            <v>1626.13</v>
          </cell>
        </row>
      </sheetData>
      <sheetData sheetId="23">
        <row r="681">
          <cell r="C681">
            <v>3400.43</v>
          </cell>
        </row>
        <row r="686">
          <cell r="C686">
            <v>3436.95</v>
          </cell>
        </row>
      </sheetData>
      <sheetData sheetId="24">
        <row r="681">
          <cell r="C681">
            <v>14995.23</v>
          </cell>
        </row>
        <row r="686">
          <cell r="C686">
            <v>15122.02</v>
          </cell>
        </row>
      </sheetData>
      <sheetData sheetId="25">
        <row r="681">
          <cell r="C681">
            <v>1281.22</v>
          </cell>
        </row>
        <row r="686">
          <cell r="C686">
            <v>1301.31</v>
          </cell>
        </row>
      </sheetData>
      <sheetData sheetId="26">
        <row r="681">
          <cell r="C681">
            <v>1247.67</v>
          </cell>
        </row>
        <row r="686">
          <cell r="C686">
            <v>1263.66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41438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41437</v>
      </c>
      <c r="F4" s="14">
        <f>I1</f>
        <v>41438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1263.66</v>
      </c>
      <c r="F6" s="19">
        <f>'[1]РТС'!C681</f>
        <v>1247.67</v>
      </c>
      <c r="G6" s="20">
        <f>IF(ISERROR(F6/E6-1),"н/д",F6/E6-1)</f>
        <v>-0.012653720146241887</v>
      </c>
      <c r="H6" s="20">
        <f>IF(ISERROR(F6/D6-1),"н/д",F6/D6-1)</f>
        <v>-0.0540860190597493</v>
      </c>
      <c r="I6" s="20">
        <f>IF(ISERROR(F6/C6-1),"н/д",F6/C6-1)</f>
        <v>-0.20838144787767265</v>
      </c>
      <c r="J6" s="20">
        <f>IF(ISERROR(F6/B6-1),"н/д",F6/B6-1)</f>
        <v>-0.12762133773843642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1301.31</v>
      </c>
      <c r="F7" s="19">
        <f>'[1]ММВБ'!C681</f>
        <v>1281.22</v>
      </c>
      <c r="G7" s="20">
        <f>IF(ISERROR(F7/E7-1),"н/д",F7/E7-1)</f>
        <v>-0.015438289108667402</v>
      </c>
      <c r="H7" s="20">
        <f>IF(ISERROR(F7/D7-1),"н/д",F7/D7-1)</f>
        <v>-0.04200687901899214</v>
      </c>
      <c r="I7" s="20">
        <f>IF(ISERROR(F7/C7-1),"н/д",F7/C7-1)</f>
        <v>-0.15420974109135077</v>
      </c>
      <c r="J7" s="20">
        <f>IF(ISERROR(F7/B7-1),"н/д",F7/B7-1)</f>
        <v>-0.11539780661152499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15122.02</v>
      </c>
      <c r="F9" s="19">
        <f>'[1]DJIA (США)'!C681</f>
        <v>14995.23</v>
      </c>
      <c r="G9" s="20">
        <f aca="true" t="shared" si="0" ref="G9:G15">IF(ISERROR(F9/E9-1),"н/д",F9/E9-1)</f>
        <v>-0.008384461864221926</v>
      </c>
      <c r="H9" s="20">
        <f>IF(ISERROR(F9/D9-1),"н/д",F9/D9-1)</f>
        <v>-0.00796132729364496</v>
      </c>
      <c r="I9" s="20">
        <f>IF(ISERROR(F9/C9-1),"н/д",F9/C9-1)</f>
        <v>0.12036051221245203</v>
      </c>
      <c r="J9" s="20">
        <f aca="true" t="shared" si="1" ref="J9:J15">IF(ISERROR(F9/B9-1),"н/д",F9/B9-1)</f>
        <v>0.2132125760831587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3436.95</v>
      </c>
      <c r="F10" s="19">
        <f>'[1]NASDAQ Composite (США)'!C681</f>
        <v>3400.43</v>
      </c>
      <c r="G10" s="20">
        <f t="shared" si="0"/>
        <v>-0.01062570011201791</v>
      </c>
      <c r="H10" s="20">
        <f aca="true" t="shared" si="2" ref="H10:H15">IF(ISERROR(F10/D10-1),"н/д",F10/D10-1)</f>
        <v>-0.016053658804772164</v>
      </c>
      <c r="I10" s="20">
        <f aca="true" t="shared" si="3" ref="I10:I15">IF(ISERROR(F10/C10-1),"н/д",F10/C10-1)</f>
        <v>0.09733413794327506</v>
      </c>
      <c r="J10" s="20">
        <f t="shared" si="1"/>
        <v>0.2715658824760141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1626.13</v>
      </c>
      <c r="F11" s="19">
        <f>'[1]S&amp;P500 (США)'!C681</f>
        <v>1612.52</v>
      </c>
      <c r="G11" s="20">
        <f t="shared" si="0"/>
        <v>-0.008369564548959874</v>
      </c>
      <c r="H11" s="20">
        <f>IF(ISERROR(F11/D11-1),"н/д",F11/D11-1)</f>
        <v>-0.011172841777352671</v>
      </c>
      <c r="I11" s="20">
        <f t="shared" si="3"/>
        <v>0.10303784826491724</v>
      </c>
      <c r="J11" s="20">
        <f t="shared" si="1"/>
        <v>0.26193823315374387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3793.7000000000003</v>
      </c>
      <c r="F12" s="19">
        <f>'[1]евр-индексы'!I146*1</f>
        <v>3749.42</v>
      </c>
      <c r="G12" s="20">
        <f t="shared" si="0"/>
        <v>-0.011671982497298172</v>
      </c>
      <c r="H12" s="20">
        <f t="shared" si="2"/>
        <v>-0.04367875898762197</v>
      </c>
      <c r="I12" s="20">
        <f t="shared" si="3"/>
        <v>0.011828075960913287</v>
      </c>
      <c r="J12" s="20">
        <f t="shared" si="1"/>
        <v>0.19508758956574956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8143.2699999999995</v>
      </c>
      <c r="F13" s="19">
        <f>'[1]евр-индексы'!I36*1</f>
        <v>7989.95</v>
      </c>
      <c r="G13" s="20">
        <f t="shared" si="0"/>
        <v>-0.018827817326454777</v>
      </c>
      <c r="H13" s="20">
        <f t="shared" si="2"/>
        <v>-0.035705665113809126</v>
      </c>
      <c r="I13" s="20">
        <f t="shared" si="3"/>
        <v>0.03821809993204117</v>
      </c>
      <c r="J13" s="20">
        <f t="shared" si="1"/>
        <v>0.3189262981353338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6299.45</v>
      </c>
      <c r="F14" s="19">
        <f>'[1]евр-индексы'!I35*1</f>
        <v>6226.71</v>
      </c>
      <c r="G14" s="20">
        <f t="shared" si="0"/>
        <v>-0.011547039820936744</v>
      </c>
      <c r="H14" s="20">
        <f t="shared" si="2"/>
        <v>-0.045732492276004066</v>
      </c>
      <c r="I14" s="20">
        <f t="shared" si="3"/>
        <v>0.02865907953274549</v>
      </c>
      <c r="J14" s="20">
        <f t="shared" si="1"/>
        <v>0.10213498817632138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13289.32</v>
      </c>
      <c r="F15" s="19">
        <f>'[1]Япония'!C681</f>
        <v>12445.38</v>
      </c>
      <c r="G15" s="20">
        <f t="shared" si="0"/>
        <v>-0.06350513043556782</v>
      </c>
      <c r="H15" s="20">
        <f t="shared" si="2"/>
        <v>-0.06156319419204914</v>
      </c>
      <c r="I15" s="20">
        <f t="shared" si="3"/>
        <v>0.18436514447005448</v>
      </c>
      <c r="J15" s="20">
        <f t="shared" si="1"/>
        <v>0.483292185707874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8116.15</v>
      </c>
      <c r="F17" s="19">
        <f>'[1]азия-индексы'!K95*1</f>
        <v>7951.66</v>
      </c>
      <c r="G17" s="20">
        <f aca="true" t="shared" si="4" ref="G17:G22">IF(ISERROR(F17/E17-1),"н/д",F17/E17-1)</f>
        <v>-0.02026699851530589</v>
      </c>
      <c r="H17" s="20">
        <f aca="true" t="shared" si="5" ref="H17:H22">IF(ISERROR(F17/D17-1),"н/д",F17/D17-1)</f>
        <v>-0.030405973891052596</v>
      </c>
      <c r="I17" s="20">
        <f aca="true" t="shared" si="6" ref="I17:I22">IF(ISERROR(F17/C17-1),"н/д",F17/C17-1)</f>
        <v>0.029786341278947637</v>
      </c>
      <c r="J17" s="20">
        <f aca="true" t="shared" si="7" ref="J17:J22">IF(ISERROR(F17/B17-1),"н/д",F17/B17-1)</f>
        <v>0.12105105850241915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518.24</v>
      </c>
      <c r="F18" s="19">
        <f>'[1]азия-индексы'!K107*1</f>
        <v>515.09</v>
      </c>
      <c r="G18" s="20">
        <f t="shared" si="4"/>
        <v>-0.006078264896572927</v>
      </c>
      <c r="H18" s="20">
        <f t="shared" si="5"/>
        <v>-0.0037522000657600474</v>
      </c>
      <c r="I18" s="20">
        <f>IF(ISERROR(F18/C18-1),"н/д",F18/C18-1)</f>
        <v>0.1519143036049737</v>
      </c>
      <c r="J18" s="20">
        <f t="shared" si="7"/>
        <v>0.5180066014381706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19041.13</v>
      </c>
      <c r="F19" s="19">
        <f>'[1]Индия'!C681</f>
        <v>18882.3752</v>
      </c>
      <c r="G19" s="20">
        <f t="shared" si="4"/>
        <v>-0.008337467366695273</v>
      </c>
      <c r="H19" s="20">
        <f t="shared" si="5"/>
        <v>-0.03712835177925278</v>
      </c>
      <c r="I19" s="20">
        <f t="shared" si="6"/>
        <v>-0.04356813618524902</v>
      </c>
      <c r="J19" s="20">
        <f t="shared" si="7"/>
        <v>0.1939746767568442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4697.879999999999</v>
      </c>
      <c r="F20" s="19">
        <f>'[1]азия-индексы'!K103*1</f>
        <v>4619.48</v>
      </c>
      <c r="G20" s="20">
        <f t="shared" si="4"/>
        <v>-0.016688378587788488</v>
      </c>
      <c r="H20" s="20">
        <f t="shared" si="5"/>
        <v>-0.07077956691844278</v>
      </c>
      <c r="I20" s="20">
        <f t="shared" si="6"/>
        <v>0.05033776025501968</v>
      </c>
      <c r="J20" s="20">
        <f>IF(ISERROR(F20/B20-1),"н/д",F20/B20-1)</f>
        <v>0.18781096766064875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2208.96</v>
      </c>
      <c r="F21" s="19">
        <f>'[1]азия-индексы'!K125*1</f>
        <v>2148.36</v>
      </c>
      <c r="G21" s="20">
        <f t="shared" si="4"/>
        <v>-0.02743372446762271</v>
      </c>
      <c r="H21" s="20">
        <f t="shared" si="5"/>
        <v>-0.06549162215301096</v>
      </c>
      <c r="I21" s="20">
        <f t="shared" si="6"/>
        <v>-0.056109873597912197</v>
      </c>
      <c r="J21" s="20">
        <f t="shared" si="7"/>
        <v>-0.023530427747451288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49769.93</v>
      </c>
      <c r="F22" s="19">
        <f>'[1]Бразилия'!C681</f>
        <v>49180.58</v>
      </c>
      <c r="G22" s="20">
        <f t="shared" si="4"/>
        <v>-0.011841487420215402</v>
      </c>
      <c r="H22" s="20">
        <f t="shared" si="5"/>
        <v>-0.08084128009377622</v>
      </c>
      <c r="I22" s="20">
        <f t="shared" si="6"/>
        <v>-0.2059008075560924</v>
      </c>
      <c r="J22" s="20">
        <f t="shared" si="7"/>
        <v>-0.16074625467381864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103.56</v>
      </c>
      <c r="F24" s="29">
        <f>'[1]нефть Brent'!C681</f>
        <v>103.0845</v>
      </c>
      <c r="G24" s="20">
        <f>IF(ISERROR(F24/E24-1),"н/д",F24/E24-1)</f>
        <v>-0.004591541135573585</v>
      </c>
      <c r="H24" s="20">
        <f aca="true" t="shared" si="8" ref="H24:H33">IF(ISERROR(F24/D24-1),"н/д",F24/D24-1)</f>
        <v>0.012518416658481524</v>
      </c>
      <c r="I24" s="20">
        <f aca="true" t="shared" si="9" ref="I24:I33">IF(ISERROR(F24/C24-1),"н/д",F24/C24-1)</f>
        <v>-0.07147811205188248</v>
      </c>
      <c r="J24" s="20">
        <f>IF(ISERROR(F24/B24-1),"н/д",F24/B24-1)</f>
        <v>-0.08328590484659848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95.88</v>
      </c>
      <c r="F25" s="29">
        <f>'[1]сырье'!M86*1</f>
        <v>95.1</v>
      </c>
      <c r="G25" s="20">
        <f aca="true" t="shared" si="10" ref="G25:G33">IF(ISERROR(F25/E25-1),"н/д",F25/E25-1)</f>
        <v>-0.008135168961201478</v>
      </c>
      <c r="H25" s="20">
        <f t="shared" si="8"/>
        <v>0.017656500802568198</v>
      </c>
      <c r="I25" s="20">
        <f t="shared" si="9"/>
        <v>0.020824388149420336</v>
      </c>
      <c r="J25" s="20">
        <f aca="true" t="shared" si="11" ref="J25:J31">IF(ISERROR(F25/B25-1),"н/д",F25/B25-1)</f>
        <v>-0.06129700917974523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1392</v>
      </c>
      <c r="F26" s="19">
        <f>'[1]Золото'!C681</f>
        <v>1386.38</v>
      </c>
      <c r="G26" s="20">
        <f t="shared" si="10"/>
        <v>-0.004037356321838992</v>
      </c>
      <c r="H26" s="20">
        <f t="shared" si="8"/>
        <v>-0.01807493448544517</v>
      </c>
      <c r="I26" s="20">
        <f t="shared" si="9"/>
        <v>-0.16593671038382862</v>
      </c>
      <c r="J26" s="20">
        <f t="shared" si="11"/>
        <v>-0.13787824828796758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7111.05</v>
      </c>
      <c r="F27" s="19">
        <f>'[1]Медь'!C681</f>
        <v>7034</v>
      </c>
      <c r="G27" s="20">
        <f t="shared" si="10"/>
        <v>-0.010835249365424238</v>
      </c>
      <c r="H27" s="20">
        <f t="shared" si="8"/>
        <v>-0.042019576358557575</v>
      </c>
      <c r="I27" s="20">
        <f t="shared" si="9"/>
        <v>-0.13111364203463194</v>
      </c>
      <c r="J27" s="20">
        <f t="shared" si="11"/>
        <v>-0.06599276036885249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14275</v>
      </c>
      <c r="F28" s="19">
        <f>'[1]Никель'!C681</f>
        <v>14227</v>
      </c>
      <c r="G28" s="20">
        <f t="shared" si="10"/>
        <v>-0.003362521891418613</v>
      </c>
      <c r="H28" s="20">
        <f t="shared" si="8"/>
        <v>-0.06308857425090553</v>
      </c>
      <c r="I28" s="20">
        <f t="shared" si="9"/>
        <v>-0.17881673881673876</v>
      </c>
      <c r="J28" s="20">
        <f t="shared" si="11"/>
        <v>-0.2551335405546834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1864</v>
      </c>
      <c r="F29" s="19">
        <f>'[1]Алюминий'!C681</f>
        <v>1866.91</v>
      </c>
      <c r="G29" s="20">
        <f t="shared" si="10"/>
        <v>0.0015611587982833353</v>
      </c>
      <c r="H29" s="20">
        <f t="shared" si="8"/>
        <v>-0.0301766233766233</v>
      </c>
      <c r="I29" s="20">
        <f t="shared" si="9"/>
        <v>-0.09680212868892113</v>
      </c>
      <c r="J29" s="20">
        <f t="shared" si="11"/>
        <v>-0.11437027219604134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88.07</v>
      </c>
      <c r="F30" s="19" t="str">
        <f>'[1]сырье'!M105</f>
        <v>86,46</v>
      </c>
      <c r="G30" s="20">
        <f t="shared" si="10"/>
        <v>-0.018280912910185076</v>
      </c>
      <c r="H30" s="20">
        <f t="shared" si="8"/>
        <v>0.04978144730451661</v>
      </c>
      <c r="I30" s="20">
        <f t="shared" si="9"/>
        <v>0.15095846645367406</v>
      </c>
      <c r="J30" s="20">
        <f t="shared" si="11"/>
        <v>-0.10348403152218999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16.29</v>
      </c>
      <c r="F31" s="19">
        <f>'[1]Сахар'!C681</f>
        <v>15.66</v>
      </c>
      <c r="G31" s="20">
        <f t="shared" si="10"/>
        <v>-0.03867403314917117</v>
      </c>
      <c r="H31" s="20">
        <f t="shared" si="8"/>
        <v>-0.05377643504531726</v>
      </c>
      <c r="I31" s="20">
        <f t="shared" si="9"/>
        <v>-0.1696712619300106</v>
      </c>
      <c r="J31" s="20">
        <f t="shared" si="11"/>
        <v>-0.3276084156290253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537.5</v>
      </c>
      <c r="F32" s="19">
        <f>'[1]сырье'!M102*1</f>
        <v>537.5</v>
      </c>
      <c r="G32" s="20">
        <f t="shared" si="10"/>
        <v>0</v>
      </c>
      <c r="H32" s="20">
        <f t="shared" si="8"/>
        <v>-0.0401785714285714</v>
      </c>
      <c r="I32" s="20">
        <f t="shared" si="9"/>
        <v>-0.2196007259528131</v>
      </c>
      <c r="J32" s="20">
        <f>IF(ISERROR(F32/B32-1),"н/д",F32/B32-1)</f>
        <v>-0.17561349693251538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708.6</v>
      </c>
      <c r="E33" s="19">
        <f>'[1]Пшеница'!C686</f>
        <v>683</v>
      </c>
      <c r="F33" s="19">
        <f>'[1]Пшеница'!C681</f>
        <v>681.6</v>
      </c>
      <c r="G33" s="20">
        <f t="shared" si="10"/>
        <v>-0.0020497803806734938</v>
      </c>
      <c r="H33" s="20">
        <f t="shared" si="8"/>
        <v>-0.03810330228619818</v>
      </c>
      <c r="I33" s="20">
        <f t="shared" si="9"/>
        <v>-0.09168443496801704</v>
      </c>
      <c r="J33" s="20">
        <f>IF(ISERROR(F33/B33-1),"н/д",F33/B33-1)</f>
        <v>-0.02349570200573059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41426</v>
      </c>
      <c r="E35" s="14">
        <f>E4</f>
        <v>41437</v>
      </c>
      <c r="F35" s="33">
        <f>I1</f>
        <v>41438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889</v>
      </c>
      <c r="F37" s="19">
        <f>'[1]ост. ср-тв на кс'!AI5</f>
        <v>898.9</v>
      </c>
      <c r="G37" s="20">
        <f t="shared" si="12"/>
        <v>0.011136107986501553</v>
      </c>
      <c r="H37" s="20">
        <f aca="true" t="shared" si="13" ref="H37:H42">IF(ISERROR(F37/D37-1),"н/д",F37/D37-1)</f>
        <v>-0.14504470230169308</v>
      </c>
      <c r="I37" s="20">
        <f aca="true" t="shared" si="14" ref="I37:I42">IF(ISERROR(F37/C37-1),"н/д",F37/C37-1)</f>
        <v>-0.3421880717160629</v>
      </c>
      <c r="J37" s="20">
        <f aca="true" t="shared" si="15" ref="J37:J42">IF(ISERROR(F37/B37-1),"н/д",F37/B37-1)</f>
        <v>-0.08406358263704916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674</v>
      </c>
      <c r="F38" s="19">
        <f>'[1]ост. ср-тв на кс'!AK5</f>
        <v>697.1</v>
      </c>
      <c r="G38" s="20">
        <f t="shared" si="12"/>
        <v>0.03427299703264097</v>
      </c>
      <c r="H38" s="20">
        <f t="shared" si="13"/>
        <v>-0.1086817542513745</v>
      </c>
      <c r="I38" s="20">
        <f t="shared" si="14"/>
        <v>-0.28997759217763286</v>
      </c>
      <c r="J38" s="20">
        <f t="shared" si="15"/>
        <v>-0.05220938137321551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6.48</v>
      </c>
      <c r="F39" s="28">
        <f>'[1]mibid-mibor'!D8</f>
        <v>6.48</v>
      </c>
      <c r="G39" s="20">
        <f t="shared" si="12"/>
        <v>0</v>
      </c>
      <c r="H39" s="20">
        <f t="shared" si="13"/>
        <v>-0.006134969325153228</v>
      </c>
      <c r="I39" s="20">
        <f t="shared" si="14"/>
        <v>-0.032835820895522394</v>
      </c>
      <c r="J39" s="20">
        <f t="shared" si="15"/>
        <v>0.020472440944881987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7.37</v>
      </c>
      <c r="F40" s="28">
        <f>'[1]mibid-mibor'!F8</f>
        <v>7.37</v>
      </c>
      <c r="G40" s="20">
        <f t="shared" si="12"/>
        <v>0</v>
      </c>
      <c r="H40" s="20">
        <f t="shared" si="13"/>
        <v>-0.0013550135501354532</v>
      </c>
      <c r="I40" s="20">
        <f t="shared" si="14"/>
        <v>-0.021248339973439556</v>
      </c>
      <c r="J40" s="20">
        <f t="shared" si="15"/>
        <v>-0.0027063599458727605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32.3246</v>
      </c>
      <c r="F41" s="28">
        <f>'[1]МакроDelay'!Q7</f>
        <v>32.3951</v>
      </c>
      <c r="G41" s="20">
        <f>IF(ISERROR(F41/E41-1),"н/д",F41/E41-1)</f>
        <v>0.002181001466375454</v>
      </c>
      <c r="H41" s="20">
        <f>IF(ISERROR(F41/D41-1),"н/д",F41/D41-1)</f>
        <v>0.03644751870846785</v>
      </c>
      <c r="I41" s="20">
        <f t="shared" si="14"/>
        <v>0.06658611187019936</v>
      </c>
      <c r="J41" s="20">
        <f t="shared" si="15"/>
        <v>0.00617933090493783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42.6426</v>
      </c>
      <c r="F42" s="28">
        <f>'[1]МакроDelay'!Q9</f>
        <v>42.9753</v>
      </c>
      <c r="G42" s="20">
        <f t="shared" si="12"/>
        <v>0.007802057097831661</v>
      </c>
      <c r="H42" s="20">
        <f t="shared" si="13"/>
        <v>0.052392753417344506</v>
      </c>
      <c r="I42" s="20">
        <f t="shared" si="14"/>
        <v>0.06827729525760273</v>
      </c>
      <c r="J42" s="20">
        <f t="shared" si="15"/>
        <v>0.031292905952290395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41411</v>
      </c>
      <c r="E43" s="38">
        <f>'[1]ЗВР-cbr'!D4</f>
        <v>41418</v>
      </c>
      <c r="F43" s="38">
        <f>'[1]ЗВР-cbr'!D3</f>
        <v>41425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512,4</v>
      </c>
      <c r="E44" s="19" t="str">
        <f>'[1]ЗВР-cbr'!L4</f>
        <v>513,7</v>
      </c>
      <c r="F44" s="19" t="str">
        <f>'[1]ЗВР-cbr'!L3</f>
        <v>518,4</v>
      </c>
      <c r="G44" s="20">
        <f>IF(ISERROR(F44/E44-1),"н/д",F44/E44-1)</f>
        <v>0.00914930893517596</v>
      </c>
      <c r="H44" s="20"/>
      <c r="I44" s="20">
        <f>IF(ISERROR(F44/C44-1),"н/д",F44/C44-1)</f>
        <v>0.04096385542168668</v>
      </c>
      <c r="J44" s="20">
        <f>IF(ISERROR(F44/B44-1),"н/д",F44/B44-1)</f>
        <v>0.18437285812200144</v>
      </c>
      <c r="K44" s="13"/>
    </row>
    <row r="45" spans="1:11" ht="18.75">
      <c r="A45" s="40"/>
      <c r="B45" s="38">
        <v>40909</v>
      </c>
      <c r="C45" s="38">
        <v>41275</v>
      </c>
      <c r="D45" s="38">
        <v>41426</v>
      </c>
      <c r="E45" s="38">
        <v>41421</v>
      </c>
      <c r="F45" s="38">
        <v>41428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3</v>
      </c>
      <c r="E46" s="42">
        <v>3</v>
      </c>
      <c r="F46" s="42">
        <v>3.2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41314</v>
      </c>
      <c r="E47" s="44">
        <f>'[1]M2'!P23</f>
        <v>41345</v>
      </c>
      <c r="F47" s="44">
        <f>'[1]M2'!P22</f>
        <v>41375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7"/>
      <c r="B50" s="44">
        <v>40909</v>
      </c>
      <c r="C50" s="44">
        <v>41275</v>
      </c>
      <c r="D50" s="44">
        <v>41334</v>
      </c>
      <c r="E50" s="44">
        <v>41365</v>
      </c>
      <c r="F50" s="44">
        <v>41395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41306</v>
      </c>
      <c r="E54" s="44">
        <v>41334</v>
      </c>
      <c r="F54" s="44">
        <v>41365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41275</v>
      </c>
      <c r="E58" s="44">
        <v>41306</v>
      </c>
      <c r="F58" s="44">
        <v>41334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39.038</v>
      </c>
      <c r="E59" s="42">
        <v>41.916</v>
      </c>
      <c r="F59" s="42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21.296</v>
      </c>
      <c r="E60" s="42">
        <v>26.01</v>
      </c>
      <c r="F60" s="42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v>17.741999999999997</v>
      </c>
      <c r="E61" s="42">
        <v>15.905999999999995</v>
      </c>
      <c r="F61" s="42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2013-06-13T09:04:22Z</dcterms:created>
  <dcterms:modified xsi:type="dcterms:W3CDTF">2013-06-13T09:05:23Z</dcterms:modified>
  <cp:category/>
  <cp:version/>
  <cp:contentType/>
  <cp:contentStatus/>
</cp:coreProperties>
</file>