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<sst xmlns="http://schemas.openxmlformats.org/spreadsheetml/2006/main" count="95" uniqueCount="79">
  <si>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</si>
  <si>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</si>
  <si>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</si>
  <si>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</si>
  <si>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</si>
  <si>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</si>
  <si>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</si>
  <si>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</si>
  <si>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</si>
  <si>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</si>
  <si>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</si>
  <si>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</si>
  <si>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</si>
  <si>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</si>
  <si>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</si>
  <si>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</si>
  <si>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</si>
  <si>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</si>
  <si>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</si>
  <si>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</si>
  <si>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</si>
  <si>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</si>
  <si>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</si>
  <si>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</si>
  <si>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</si>
  <si>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</si>
  <si>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</si>
  <si>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</si>
  <si>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</si>
  <si>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</si>
  <si>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</si>
  <si>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</si>
  <si>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</si>
  <si>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</si>
  <si>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</si>
  <si>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</si>
  <si>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</si>
  <si>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</si>
  <si>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</si>
  <si>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</si>
  <si>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</si>
  <si>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</si>
  <si>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</si>
  <si>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</si>
  <si>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</si>
  <si>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</si>
  <si>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</si>
  <si>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</si>
  <si>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</si>
  <si>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</si>
  <si>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</si>
  <si>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</si>
  <si>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</si>
  <si>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</si>
  <si>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</si>
  <si>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</si>
  <si>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</si>
  <si>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</si>
  <si>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</si>
  <si>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</si>
  <si>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</si>
  <si>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</si>
  <si>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</si>
  <si>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</si>
  <si>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</si>
  <si>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</si>
  <si>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</si>
  <si>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</si>
  <si>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</si>
  <si>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</si>
  <si>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</si>
  <si>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</si>
  <si>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III квартал 2012</t>
  </si>
  <si>
    <t>IV квартал 2012</t>
  </si>
  <si>
    <t>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</si>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</sst>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5">
          <cell r="K95" t="str">
            <v>7937,74</v>
          </cell>
          <cell r="S95">
            <v>7951.66</v>
          </cell>
        </row>
        <row r="103">
          <cell r="K103" t="str">
            <v>4767,30</v>
          </cell>
          <cell r="S103">
            <v>4607.67</v>
          </cell>
        </row>
        <row r="107">
          <cell r="K107" t="str">
            <v>509,03</v>
          </cell>
          <cell r="S107">
            <v>515.0899999999999</v>
          </cell>
        </row>
        <row r="125">
          <cell r="K125" t="str">
            <v>2162,04</v>
          </cell>
          <cell r="S125">
            <v>2148.02</v>
          </cell>
        </row>
      </sheetData>
      <sheetData sheetId="2">
        <row r="35">
          <cell r="I35" t="str">
            <v>6333,31</v>
          </cell>
          <cell r="L35">
            <v>6304.63</v>
          </cell>
        </row>
        <row r="36">
          <cell r="I36" t="str">
            <v>8156,85</v>
          </cell>
          <cell r="L36">
            <v>8095.39</v>
          </cell>
        </row>
        <row r="146">
          <cell r="I146" t="str">
            <v>3814,36</v>
          </cell>
          <cell r="L146">
            <v>3797.98</v>
          </cell>
        </row>
      </sheetData>
      <sheetData sheetId="3">
        <row r="3">
          <cell r="D3">
            <v>41432</v>
          </cell>
          <cell r="L3" t="str">
            <v>515,8</v>
          </cell>
        </row>
        <row r="4">
          <cell r="D4">
            <v>41425</v>
          </cell>
          <cell r="L4" t="str">
            <v>518,4</v>
          </cell>
        </row>
        <row r="5">
          <cell r="D5">
            <v>41418</v>
          </cell>
          <cell r="L5" t="str">
            <v>513,7</v>
          </cell>
        </row>
      </sheetData>
      <sheetData sheetId="4">
        <row r="8">
          <cell r="C8">
            <v>6.48</v>
          </cell>
          <cell r="D8">
            <v>6.48</v>
          </cell>
          <cell r="E8">
            <v>7.37</v>
          </cell>
          <cell r="F8">
            <v>7.37</v>
          </cell>
        </row>
      </sheetData>
      <sheetData sheetId="5">
        <row r="7">
          <cell r="L7">
            <v>32.3951</v>
          </cell>
          <cell r="Q7">
            <v>32.3467</v>
          </cell>
        </row>
        <row r="9">
          <cell r="L9">
            <v>42.9753</v>
          </cell>
          <cell r="Q9">
            <v>43.2443</v>
          </cell>
        </row>
      </sheetData>
      <sheetData sheetId="6">
        <row r="86">
          <cell r="M86" t="str">
            <v>96,93</v>
          </cell>
          <cell r="P86">
            <v>96.69000000000001</v>
          </cell>
        </row>
        <row r="102">
          <cell r="M102" t="str">
            <v>534,50</v>
          </cell>
          <cell r="P102">
            <v>535.25</v>
          </cell>
        </row>
        <row r="105">
          <cell r="M105" t="str">
            <v>89,00</v>
          </cell>
          <cell r="P105">
            <v>89.15</v>
          </cell>
        </row>
      </sheetData>
      <sheetData sheetId="7">
        <row r="22">
          <cell r="P22">
            <v>41375</v>
          </cell>
          <cell r="Q22">
            <v>27841.2</v>
          </cell>
        </row>
        <row r="23">
          <cell r="P23">
            <v>41345</v>
          </cell>
          <cell r="Q23">
            <v>27465.9</v>
          </cell>
        </row>
        <row r="24">
          <cell r="P24">
            <v>41314</v>
          </cell>
          <cell r="Q24">
            <v>27173.6</v>
          </cell>
        </row>
      </sheetData>
      <sheetData sheetId="8">
        <row r="4">
          <cell r="J4" t="str">
            <v>1122,6</v>
          </cell>
        </row>
        <row r="5">
          <cell r="J5" t="str">
            <v>1120,8</v>
          </cell>
        </row>
        <row r="28">
          <cell r="J28" t="str">
            <v>1057,1</v>
          </cell>
        </row>
        <row r="29">
          <cell r="J29" t="str">
            <v>1002,3</v>
          </cell>
        </row>
      </sheetData>
      <sheetData sheetId="9">
        <row r="31">
          <cell r="B31">
            <v>97.9</v>
          </cell>
        </row>
        <row r="32">
          <cell r="B32">
            <v>102.6</v>
          </cell>
        </row>
        <row r="34">
          <cell r="B34">
            <v>102.3</v>
          </cell>
        </row>
      </sheetData>
      <sheetData sheetId="10">
        <row r="5">
          <cell r="AI5">
            <v>854.2</v>
          </cell>
          <cell r="AJ5">
            <v>898.9</v>
          </cell>
          <cell r="AK5">
            <v>646.6</v>
          </cell>
          <cell r="AL5">
            <v>697.1</v>
          </cell>
        </row>
      </sheetData>
      <sheetData sheetId="12">
        <row r="681">
          <cell r="C681">
            <v>105.1531</v>
          </cell>
        </row>
        <row r="686">
          <cell r="C686">
            <v>104.95</v>
          </cell>
        </row>
      </sheetData>
      <sheetData sheetId="13">
        <row r="681">
          <cell r="C681">
            <v>1381.2</v>
          </cell>
        </row>
        <row r="686">
          <cell r="C686">
            <v>1377.8</v>
          </cell>
        </row>
      </sheetData>
      <sheetData sheetId="14">
        <row r="681">
          <cell r="C681">
            <v>7056.71</v>
          </cell>
        </row>
        <row r="686">
          <cell r="C686">
            <v>7021.76</v>
          </cell>
        </row>
      </sheetData>
      <sheetData sheetId="15">
        <row r="681">
          <cell r="C681">
            <v>14277</v>
          </cell>
        </row>
        <row r="686">
          <cell r="C686">
            <v>14060</v>
          </cell>
        </row>
      </sheetData>
      <sheetData sheetId="16">
        <row r="681">
          <cell r="C681">
            <v>1857.55</v>
          </cell>
        </row>
        <row r="686">
          <cell r="C686">
            <v>1857</v>
          </cell>
        </row>
      </sheetData>
      <sheetData sheetId="17">
        <row r="681">
          <cell r="C681">
            <v>15.27</v>
          </cell>
        </row>
        <row r="686">
          <cell r="C686">
            <v>16.21</v>
          </cell>
        </row>
      </sheetData>
      <sheetData sheetId="18">
        <row r="681">
          <cell r="C681">
            <v>683.2</v>
          </cell>
        </row>
        <row r="686">
          <cell r="C686">
            <v>685.4</v>
          </cell>
        </row>
      </sheetData>
      <sheetData sheetId="19">
        <row r="681">
          <cell r="C681">
            <v>19186.4143</v>
          </cell>
        </row>
        <row r="686">
          <cell r="C686">
            <v>18827.16</v>
          </cell>
        </row>
      </sheetData>
      <sheetData sheetId="20">
        <row r="681">
          <cell r="C681">
            <v>50414.89</v>
          </cell>
        </row>
        <row r="686">
          <cell r="C686">
            <v>49180.58</v>
          </cell>
        </row>
      </sheetData>
      <sheetData sheetId="21">
        <row r="681">
          <cell r="C681">
            <v>12686.52</v>
          </cell>
        </row>
        <row r="686">
          <cell r="C686">
            <v>12445.38</v>
          </cell>
        </row>
      </sheetData>
      <sheetData sheetId="22">
        <row r="681">
          <cell r="C681">
            <v>1636.36</v>
          </cell>
        </row>
        <row r="686">
          <cell r="C686">
            <v>1612.52</v>
          </cell>
        </row>
      </sheetData>
      <sheetData sheetId="23">
        <row r="681">
          <cell r="C681">
            <v>3445.36</v>
          </cell>
        </row>
        <row r="686">
          <cell r="C686">
            <v>3400.43</v>
          </cell>
        </row>
      </sheetData>
      <sheetData sheetId="24">
        <row r="681">
          <cell r="C681">
            <v>15176.08</v>
          </cell>
        </row>
        <row r="686">
          <cell r="C686">
            <v>14995.23</v>
          </cell>
        </row>
      </sheetData>
      <sheetData sheetId="25">
        <row r="681">
          <cell r="C681">
            <v>1288.25</v>
          </cell>
        </row>
        <row r="686">
          <cell r="C686">
            <v>1281.89</v>
          </cell>
        </row>
      </sheetData>
      <sheetData sheetId="26">
        <row r="681">
          <cell r="C681">
            <v>1275.75</v>
          </cell>
        </row>
        <row r="686">
          <cell r="C686">
            <v>1261.63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41439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41426</v>
      </c>
      <c r="E4" s="14">
        <f>IF(J4=2,F4-3,F4-1)</f>
        <v>41438</v>
      </c>
      <c r="F4" s="14">
        <f>I1</f>
        <v>41439</v>
      </c>
      <c r="G4" s="15"/>
      <c r="H4" s="11"/>
      <c r="I4" s="15"/>
      <c r="J4" s="12">
        <f>WEEKDAY(F4)</f>
        <v>6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1319.01</v>
      </c>
      <c r="E6" s="19">
        <f>'[1]РТС'!C686</f>
        <v>1261.63</v>
      </c>
      <c r="F6" s="19">
        <f>'[1]РТС'!C681</f>
        <v>1275.75</v>
      </c>
      <c r="G6" s="20">
        <f>IF(ISERROR(F6/E6-1),"н/д",F6/E6-1)</f>
        <v>0.011191870833762607</v>
      </c>
      <c r="H6" s="20">
        <f>IF(ISERROR(F6/D6-1),"н/д",F6/D6-1)</f>
        <v>-0.032797325266677224</v>
      </c>
      <c r="I6" s="20">
        <f>IF(ISERROR(F6/C6-1),"н/д",F6/C6-1)</f>
        <v>-0.19056531945942512</v>
      </c>
      <c r="J6" s="20">
        <f>IF(ISERROR(F6/B6-1),"н/д",F6/B6-1)</f>
        <v>-0.10798762623114311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1337.4</v>
      </c>
      <c r="E7" s="19">
        <f>'[1]ММВБ'!C686</f>
        <v>1281.89</v>
      </c>
      <c r="F7" s="19">
        <f>'[1]ММВБ'!C681</f>
        <v>1288.25</v>
      </c>
      <c r="G7" s="20">
        <f>IF(ISERROR(F7/E7-1),"н/д",F7/E7-1)</f>
        <v>0.0049614241471576115</v>
      </c>
      <c r="H7" s="20">
        <f>IF(ISERROR(F7/D7-1),"н/д",F7/D7-1)</f>
        <v>-0.036750411245700665</v>
      </c>
      <c r="I7" s="20">
        <f>IF(ISERROR(F7/C7-1),"н/д",F7/C7-1)</f>
        <v>-0.14956892568093894</v>
      </c>
      <c r="J7" s="20">
        <f>IF(ISERROR(F7/B7-1),"н/д",F7/B7-1)</f>
        <v>-0.11054403175668281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15115.57</v>
      </c>
      <c r="E9" s="19">
        <f>'[1]DJIA (США)'!C686</f>
        <v>14995.23</v>
      </c>
      <c r="F9" s="19">
        <f>'[1]DJIA (США)'!C681</f>
        <v>15176.08</v>
      </c>
      <c r="G9" s="20">
        <f aca="true" t="shared" si="0" ref="G9:G15">IF(ISERROR(F9/E9-1),"н/д",F9/E9-1)</f>
        <v>0.012060501906272947</v>
      </c>
      <c r="H9" s="20">
        <f>IF(ISERROR(F9/D9-1),"н/д",F9/D9-1)</f>
        <v>0.004003157009626612</v>
      </c>
      <c r="I9" s="20">
        <f>IF(ISERROR(F9/C9-1),"н/д",F9/C9-1)</f>
        <v>0.13387262230570318</v>
      </c>
      <c r="J9" s="20">
        <f aca="true" t="shared" si="1" ref="J9:J15">IF(ISERROR(F9/B9-1),"н/д",F9/B9-1)</f>
        <v>0.22784452866972393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3455.91</v>
      </c>
      <c r="E10" s="19">
        <f>'[1]NASDAQ Composite (США)'!C686</f>
        <v>3400.43</v>
      </c>
      <c r="F10" s="19">
        <f>'[1]NASDAQ Composite (США)'!C681</f>
        <v>3445.36</v>
      </c>
      <c r="G10" s="20">
        <f t="shared" si="0"/>
        <v>0.013213034822066705</v>
      </c>
      <c r="H10" s="20">
        <f aca="true" t="shared" si="2" ref="H10:H15">IF(ISERROR(F10/D10-1),"н/д",F10/D10-1)</f>
        <v>-0.0030527415355144916</v>
      </c>
      <c r="I10" s="20">
        <f aca="true" t="shared" si="3" ref="I10:I15">IF(ISERROR(F10/C10-1),"н/д",F10/C10-1)</f>
        <v>0.1118332521193619</v>
      </c>
      <c r="J10" s="20">
        <f t="shared" si="1"/>
        <v>0.28836712675972165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1630.74</v>
      </c>
      <c r="E11" s="19">
        <f>'[1]S&amp;P500 (США)'!C686</f>
        <v>1612.52</v>
      </c>
      <c r="F11" s="19">
        <f>'[1]S&amp;P500 (США)'!C681</f>
        <v>1636.36</v>
      </c>
      <c r="G11" s="20">
        <f t="shared" si="0"/>
        <v>0.014784312752710083</v>
      </c>
      <c r="H11" s="20">
        <f>IF(ISERROR(F11/D11-1),"н/д",F11/D11-1)</f>
        <v>0.0034462881881844876</v>
      </c>
      <c r="I11" s="20">
        <f t="shared" si="3"/>
        <v>0.119345504791742</v>
      </c>
      <c r="J11" s="20">
        <f t="shared" si="1"/>
        <v>0.28059512266729114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3920.67</v>
      </c>
      <c r="E12" s="19">
        <f>'[1]евр-индексы'!L146</f>
        <v>3797.98</v>
      </c>
      <c r="F12" s="19">
        <f>'[1]евр-индексы'!I146*1</f>
        <v>3814.36</v>
      </c>
      <c r="G12" s="20">
        <f t="shared" si="0"/>
        <v>0.004312818919530947</v>
      </c>
      <c r="H12" s="20">
        <f t="shared" si="2"/>
        <v>-0.027115263462622496</v>
      </c>
      <c r="I12" s="20">
        <f t="shared" si="3"/>
        <v>0.029352950542288925</v>
      </c>
      <c r="J12" s="20">
        <f t="shared" si="1"/>
        <v>0.2157865211515415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8285.8</v>
      </c>
      <c r="E13" s="19">
        <f>'[1]евр-индексы'!L36</f>
        <v>8095.39</v>
      </c>
      <c r="F13" s="19">
        <f>'[1]евр-индексы'!I36*1</f>
        <v>8156.85</v>
      </c>
      <c r="G13" s="20">
        <f t="shared" si="0"/>
        <v>0.007591975185877509</v>
      </c>
      <c r="H13" s="20">
        <f t="shared" si="2"/>
        <v>-0.015562770040309815</v>
      </c>
      <c r="I13" s="20">
        <f t="shared" si="3"/>
        <v>0.059905169422921345</v>
      </c>
      <c r="J13" s="20">
        <f t="shared" si="1"/>
        <v>0.34647700861021624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6525.12</v>
      </c>
      <c r="E14" s="19">
        <f>'[1]евр-индексы'!L35</f>
        <v>6304.63</v>
      </c>
      <c r="F14" s="19">
        <f>'[1]евр-индексы'!I35*1</f>
        <v>6333.31</v>
      </c>
      <c r="G14" s="20">
        <f t="shared" si="0"/>
        <v>0.004549037770654296</v>
      </c>
      <c r="H14" s="20">
        <f t="shared" si="2"/>
        <v>-0.029395627973125338</v>
      </c>
      <c r="I14" s="20">
        <f t="shared" si="3"/>
        <v>0.04626951230995702</v>
      </c>
      <c r="J14" s="20">
        <f t="shared" si="1"/>
        <v>0.12100331346200144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13261.82</v>
      </c>
      <c r="E15" s="19">
        <f>'[1]Япония'!C686</f>
        <v>12445.38</v>
      </c>
      <c r="F15" s="19">
        <f>'[1]Япония'!C681</f>
        <v>12686.52</v>
      </c>
      <c r="G15" s="20">
        <f t="shared" si="0"/>
        <v>0.019375864778737206</v>
      </c>
      <c r="H15" s="20">
        <f t="shared" si="2"/>
        <v>-0.04338016953932411</v>
      </c>
      <c r="I15" s="20">
        <f t="shared" si="3"/>
        <v>0.20731324335795587</v>
      </c>
      <c r="J15" s="20">
        <f t="shared" si="1"/>
        <v>0.5120322545255074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8201.02</v>
      </c>
      <c r="E17" s="19">
        <f>'[1]азия-индексы'!S95*1</f>
        <v>7951.66</v>
      </c>
      <c r="F17" s="19">
        <f>'[1]азия-индексы'!K95*1</f>
        <v>7937.74</v>
      </c>
      <c r="G17" s="20">
        <f aca="true" t="shared" si="4" ref="G17:G22">IF(ISERROR(F17/E17-1),"н/д",F17/E17-1)</f>
        <v>-0.001750577866759917</v>
      </c>
      <c r="H17" s="20">
        <f aca="true" t="shared" si="5" ref="H17:H22">IF(ISERROR(F17/D17-1),"н/д",F17/D17-1)</f>
        <v>-0.03210332373290159</v>
      </c>
      <c r="I17" s="20">
        <f aca="true" t="shared" si="6" ref="I17:I22">IF(ISERROR(F17/C17-1),"н/д",F17/C17-1)</f>
        <v>0.027983620102413065</v>
      </c>
      <c r="J17" s="20">
        <f aca="true" t="shared" si="7" ref="J17:J22">IF(ISERROR(F17/B17-1),"н/д",F17/B17-1)</f>
        <v>0.11908857133189721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517.03</v>
      </c>
      <c r="E18" s="19">
        <f>'[1]азия-индексы'!S107</f>
        <v>515.0899999999999</v>
      </c>
      <c r="F18" s="19">
        <f>'[1]азия-индексы'!K107*1</f>
        <v>509.03</v>
      </c>
      <c r="G18" s="20">
        <f t="shared" si="4"/>
        <v>-0.011764934283329032</v>
      </c>
      <c r="H18" s="20">
        <f t="shared" si="5"/>
        <v>-0.01547298996189772</v>
      </c>
      <c r="I18" s="20">
        <f>IF(ISERROR(F18/C18-1),"н/д",F18/C18-1)</f>
        <v>0.13836210752303435</v>
      </c>
      <c r="J18" s="20">
        <f t="shared" si="7"/>
        <v>0.5001473535305905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19610.48</v>
      </c>
      <c r="E19" s="19">
        <f>'[1]Индия'!C686</f>
        <v>18827.16</v>
      </c>
      <c r="F19" s="19">
        <f>'[1]Индия'!C681</f>
        <v>19186.4143</v>
      </c>
      <c r="G19" s="20">
        <f t="shared" si="4"/>
        <v>0.019081704303782532</v>
      </c>
      <c r="H19" s="20">
        <f t="shared" si="5"/>
        <v>-0.021624442644953112</v>
      </c>
      <c r="I19" s="20">
        <f t="shared" si="6"/>
        <v>-0.028167918786456858</v>
      </c>
      <c r="J19" s="20">
        <f t="shared" si="7"/>
        <v>0.21319974681815435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4971.35</v>
      </c>
      <c r="E20" s="19">
        <f>'[1]азия-индексы'!S103</f>
        <v>4607.67</v>
      </c>
      <c r="F20" s="19">
        <f>'[1]азия-индексы'!K103*1</f>
        <v>4767.3</v>
      </c>
      <c r="G20" s="20">
        <f t="shared" si="4"/>
        <v>0.034644408128186255</v>
      </c>
      <c r="H20" s="20">
        <f t="shared" si="5"/>
        <v>-0.04104518893258369</v>
      </c>
      <c r="I20" s="20">
        <f t="shared" si="6"/>
        <v>0.08394780461518514</v>
      </c>
      <c r="J20" s="20">
        <f>IF(ISERROR(F20/B20-1),"н/д",F20/B20-1)</f>
        <v>0.22582005466602562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2298.92</v>
      </c>
      <c r="E21" s="19">
        <f>'[1]азия-индексы'!S125</f>
        <v>2148.02</v>
      </c>
      <c r="F21" s="19">
        <f>'[1]азия-индексы'!K125*1</f>
        <v>2162.04</v>
      </c>
      <c r="G21" s="20">
        <f t="shared" si="4"/>
        <v>0.006526941089934013</v>
      </c>
      <c r="H21" s="20">
        <f t="shared" si="5"/>
        <v>-0.059541001861743825</v>
      </c>
      <c r="I21" s="20">
        <f t="shared" si="6"/>
        <v>-0.05009951363534526</v>
      </c>
      <c r="J21" s="20">
        <f t="shared" si="7"/>
        <v>-0.0173126133455751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53506.08</v>
      </c>
      <c r="E22" s="19">
        <f>'[1]Бразилия'!C686</f>
        <v>49180.58</v>
      </c>
      <c r="F22" s="19">
        <f>'[1]Бразилия'!C681</f>
        <v>50414.89</v>
      </c>
      <c r="G22" s="20">
        <f t="shared" si="4"/>
        <v>0.025097508000109015</v>
      </c>
      <c r="H22" s="20">
        <f t="shared" si="5"/>
        <v>-0.05777268676755987</v>
      </c>
      <c r="I22" s="20">
        <f t="shared" si="6"/>
        <v>-0.18597089672085143</v>
      </c>
      <c r="J22" s="20">
        <f t="shared" si="7"/>
        <v>-0.1396830770863734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101.81</v>
      </c>
      <c r="E24" s="19">
        <f>'[1]нефть Brent'!C686</f>
        <v>104.95</v>
      </c>
      <c r="F24" s="29">
        <f>'[1]нефть Brent'!C681</f>
        <v>105.1531</v>
      </c>
      <c r="G24" s="20">
        <f>IF(ISERROR(F24/E24-1),"н/д",F24/E24-1)</f>
        <v>0.0019352072415435018</v>
      </c>
      <c r="H24" s="20">
        <f aca="true" t="shared" si="8" ref="H24:H33">IF(ISERROR(F24/D24-1),"н/д",F24/D24-1)</f>
        <v>0.032836656517041485</v>
      </c>
      <c r="I24" s="20">
        <f aca="true" t="shared" si="9" ref="I24:I33">IF(ISERROR(F24/C24-1),"н/д",F24/C24-1)</f>
        <v>-0.05284543325526936</v>
      </c>
      <c r="J24" s="20">
        <f>IF(ISERROR(F24/B24-1),"н/д",F24/B24-1)</f>
        <v>-0.0648901734104047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93.44999999999999</v>
      </c>
      <c r="E25" s="19">
        <f>'[1]сырье'!P86</f>
        <v>96.69000000000001</v>
      </c>
      <c r="F25" s="29">
        <f>'[1]сырье'!M86*1</f>
        <v>96.93</v>
      </c>
      <c r="G25" s="20">
        <f aca="true" t="shared" si="10" ref="G25:G33">IF(ISERROR(F25/E25-1),"н/д",F25/E25-1)</f>
        <v>0.002482159478746526</v>
      </c>
      <c r="H25" s="20">
        <f t="shared" si="8"/>
        <v>0.03723916532905314</v>
      </c>
      <c r="I25" s="20">
        <f t="shared" si="9"/>
        <v>0.040468012022327304</v>
      </c>
      <c r="J25" s="20">
        <f aca="true" t="shared" si="11" ref="J25:J31">IF(ISERROR(F25/B25-1),"н/д",F25/B25-1)</f>
        <v>-0.043233639324844364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1411.9</v>
      </c>
      <c r="E26" s="19">
        <f>'[1]Золото'!C686</f>
        <v>1377.8</v>
      </c>
      <c r="F26" s="19">
        <f>'[1]Золото'!C681</f>
        <v>1381.2</v>
      </c>
      <c r="G26" s="20">
        <f t="shared" si="10"/>
        <v>0.0024677021338366245</v>
      </c>
      <c r="H26" s="20">
        <f t="shared" si="8"/>
        <v>-0.021743749557334158</v>
      </c>
      <c r="I26" s="20">
        <f t="shared" si="9"/>
        <v>-0.169053062206714</v>
      </c>
      <c r="J26" s="20">
        <f t="shared" si="11"/>
        <v>-0.14109943632722688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7342.53</v>
      </c>
      <c r="E27" s="19">
        <f>'[1]Медь'!C686</f>
        <v>7021.76</v>
      </c>
      <c r="F27" s="19">
        <f>'[1]Медь'!C681</f>
        <v>7056.71</v>
      </c>
      <c r="G27" s="20">
        <f t="shared" si="10"/>
        <v>0.004977384587339984</v>
      </c>
      <c r="H27" s="20">
        <f t="shared" si="8"/>
        <v>-0.03892663700386645</v>
      </c>
      <c r="I27" s="20">
        <f t="shared" si="9"/>
        <v>-0.12830835212996983</v>
      </c>
      <c r="J27" s="20">
        <f t="shared" si="11"/>
        <v>-0.06297722093012292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15185</v>
      </c>
      <c r="E28" s="19">
        <f>'[1]Никель'!C686</f>
        <v>14060</v>
      </c>
      <c r="F28" s="19">
        <f>'[1]Никель'!C681</f>
        <v>14277</v>
      </c>
      <c r="G28" s="20">
        <f t="shared" si="10"/>
        <v>0.015433854907539013</v>
      </c>
      <c r="H28" s="20">
        <f t="shared" si="8"/>
        <v>-0.059795851168916725</v>
      </c>
      <c r="I28" s="20">
        <f t="shared" si="9"/>
        <v>-0.17593073593073594</v>
      </c>
      <c r="J28" s="20">
        <f t="shared" si="11"/>
        <v>-0.25251574882260597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1925</v>
      </c>
      <c r="E29" s="19">
        <f>'[1]Алюминий'!C686</f>
        <v>1857</v>
      </c>
      <c r="F29" s="19">
        <f>'[1]Алюминий'!C681</f>
        <v>1857.55</v>
      </c>
      <c r="G29" s="20">
        <f t="shared" si="10"/>
        <v>0.00029617662897152286</v>
      </c>
      <c r="H29" s="20">
        <f t="shared" si="8"/>
        <v>-0.03503896103896109</v>
      </c>
      <c r="I29" s="20">
        <f t="shared" si="9"/>
        <v>-0.10133043057571367</v>
      </c>
      <c r="J29" s="20">
        <f t="shared" si="11"/>
        <v>-0.11881049387370402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82.36</v>
      </c>
      <c r="E30" s="19">
        <f>'[1]сырье'!P105</f>
        <v>89.15</v>
      </c>
      <c r="F30" s="19" t="str">
        <f>'[1]сырье'!M105</f>
        <v>89,00</v>
      </c>
      <c r="G30" s="20">
        <f t="shared" si="10"/>
        <v>-0.0016825574873808868</v>
      </c>
      <c r="H30" s="20">
        <f t="shared" si="8"/>
        <v>0.08062166100048573</v>
      </c>
      <c r="I30" s="20">
        <f t="shared" si="9"/>
        <v>0.18477103301384434</v>
      </c>
      <c r="J30" s="20">
        <f t="shared" si="11"/>
        <v>-0.07714641227706343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16.55</v>
      </c>
      <c r="E31" s="19">
        <f>'[1]Сахар'!C686</f>
        <v>16.21</v>
      </c>
      <c r="F31" s="19">
        <f>'[1]Сахар'!C681</f>
        <v>15.27</v>
      </c>
      <c r="G31" s="20">
        <f t="shared" si="10"/>
        <v>-0.05798889574336841</v>
      </c>
      <c r="H31" s="20">
        <f t="shared" si="8"/>
        <v>-0.07734138972809679</v>
      </c>
      <c r="I31" s="20">
        <f t="shared" si="9"/>
        <v>-0.19034994697773067</v>
      </c>
      <c r="J31" s="20">
        <f t="shared" si="11"/>
        <v>-0.3443537999141262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560</v>
      </c>
      <c r="E32" s="19">
        <f>'[1]сырье'!P102</f>
        <v>535.25</v>
      </c>
      <c r="F32" s="19">
        <f>'[1]сырье'!M102*1</f>
        <v>534.5</v>
      </c>
      <c r="G32" s="20">
        <f t="shared" si="10"/>
        <v>-0.0014012143858009862</v>
      </c>
      <c r="H32" s="20">
        <f t="shared" si="8"/>
        <v>-0.045535714285714235</v>
      </c>
      <c r="I32" s="20">
        <f t="shared" si="9"/>
        <v>-0.22395644283121596</v>
      </c>
      <c r="J32" s="20">
        <f>IF(ISERROR(F32/B32-1),"н/д",F32/B32-1)</f>
        <v>-0.18021472392638038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708.6</v>
      </c>
      <c r="E33" s="19">
        <f>'[1]Пшеница'!C686</f>
        <v>685.4</v>
      </c>
      <c r="F33" s="19">
        <f>'[1]Пшеница'!C681</f>
        <v>683.2</v>
      </c>
      <c r="G33" s="20">
        <f t="shared" si="10"/>
        <v>-0.0032098044937262094</v>
      </c>
      <c r="H33" s="20">
        <f t="shared" si="8"/>
        <v>-0.035845328817386335</v>
      </c>
      <c r="I33" s="20">
        <f t="shared" si="9"/>
        <v>-0.08955223880597007</v>
      </c>
      <c r="J33" s="20">
        <f>IF(ISERROR(F33/B33-1),"н/д",F33/B33-1)</f>
        <v>-0.021203438395415386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41426</v>
      </c>
      <c r="E35" s="14">
        <f>E4</f>
        <v>41438</v>
      </c>
      <c r="F35" s="33">
        <f>I1</f>
        <v>41439</v>
      </c>
      <c r="G35" s="34"/>
      <c r="H35" s="35"/>
      <c r="I35" s="34"/>
      <c r="J35" s="36">
        <f>WEEKDAY(F35)</f>
        <v>6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1051.4</v>
      </c>
      <c r="E37" s="19">
        <f>'[1]ост. ср-тв на кс'!AJ5</f>
        <v>898.9</v>
      </c>
      <c r="F37" s="19">
        <f>'[1]ост. ср-тв на кс'!AI5</f>
        <v>854.2</v>
      </c>
      <c r="G37" s="20">
        <f t="shared" si="12"/>
        <v>-0.04972744465457779</v>
      </c>
      <c r="H37" s="20">
        <f aca="true" t="shared" si="13" ref="H37:H42">IF(ISERROR(F37/D37-1),"н/д",F37/D37-1)</f>
        <v>-0.18755944455012363</v>
      </c>
      <c r="I37" s="20">
        <f aca="true" t="shared" si="14" ref="I37:I42">IF(ISERROR(F37/C37-1),"н/д",F37/C37-1)</f>
        <v>-0.3748993779729235</v>
      </c>
      <c r="J37" s="20">
        <f aca="true" t="shared" si="15" ref="J37:J42">IF(ISERROR(F37/B37-1),"н/д",F37/B37-1)</f>
        <v>-0.12961076013857753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782.1</v>
      </c>
      <c r="E38" s="19">
        <f>'[1]ост. ср-тв на кс'!AL5</f>
        <v>697.1</v>
      </c>
      <c r="F38" s="19">
        <f>'[1]ост. ср-тв на кс'!AK5</f>
        <v>646.6</v>
      </c>
      <c r="G38" s="20">
        <f t="shared" si="12"/>
        <v>-0.07244297805192945</v>
      </c>
      <c r="H38" s="20">
        <f t="shared" si="13"/>
        <v>-0.1732515023654264</v>
      </c>
      <c r="I38" s="20">
        <f t="shared" si="14"/>
        <v>-0.34141372988388663</v>
      </c>
      <c r="J38" s="20">
        <f t="shared" si="15"/>
        <v>-0.12087015635622023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6.52</v>
      </c>
      <c r="E39" s="28">
        <f>'[1]mibid-mibor'!C8</f>
        <v>6.48</v>
      </c>
      <c r="F39" s="28">
        <f>'[1]mibid-mibor'!D8</f>
        <v>6.48</v>
      </c>
      <c r="G39" s="20">
        <f t="shared" si="12"/>
        <v>0</v>
      </c>
      <c r="H39" s="20">
        <f t="shared" si="13"/>
        <v>-0.006134969325153228</v>
      </c>
      <c r="I39" s="20">
        <f t="shared" si="14"/>
        <v>-0.032835820895522394</v>
      </c>
      <c r="J39" s="20">
        <f t="shared" si="15"/>
        <v>0.020472440944881987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7.38</v>
      </c>
      <c r="E40" s="28">
        <f>'[1]mibid-mibor'!E8</f>
        <v>7.37</v>
      </c>
      <c r="F40" s="28">
        <f>'[1]mibid-mibor'!F8</f>
        <v>7.37</v>
      </c>
      <c r="G40" s="20">
        <f t="shared" si="12"/>
        <v>0</v>
      </c>
      <c r="H40" s="20">
        <f t="shared" si="13"/>
        <v>-0.0013550135501354532</v>
      </c>
      <c r="I40" s="20">
        <f t="shared" si="14"/>
        <v>-0.021248339973439556</v>
      </c>
      <c r="J40" s="20">
        <f t="shared" si="15"/>
        <v>-0.0027063599458727605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31.2559</v>
      </c>
      <c r="E41" s="28">
        <f>'[1]МакроDelay'!L7</f>
        <v>32.3951</v>
      </c>
      <c r="F41" s="28">
        <f>'[1]МакроDelay'!Q7</f>
        <v>32.3467</v>
      </c>
      <c r="G41" s="20">
        <f>IF(ISERROR(F41/E41-1),"н/д",F41/E41-1)</f>
        <v>-0.0014940531129707946</v>
      </c>
      <c r="H41" s="20">
        <f>IF(ISERROR(F41/D41-1),"н/д",F41/D41-1)</f>
        <v>0.03489901106671045</v>
      </c>
      <c r="I41" s="20">
        <f t="shared" si="14"/>
        <v>0.06499257556950822</v>
      </c>
      <c r="J41" s="20">
        <f t="shared" si="15"/>
        <v>0.004676045543392515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40.8358</v>
      </c>
      <c r="E42" s="28">
        <f>'[1]МакроDelay'!L9</f>
        <v>42.9753</v>
      </c>
      <c r="F42" s="28">
        <f>'[1]МакроDelay'!Q9</f>
        <v>43.2443</v>
      </c>
      <c r="G42" s="20">
        <f t="shared" si="12"/>
        <v>0.006259409474745015</v>
      </c>
      <c r="H42" s="20">
        <f t="shared" si="13"/>
        <v>0.05898011058923802</v>
      </c>
      <c r="I42" s="20">
        <f t="shared" si="14"/>
        <v>0.07496408028119306</v>
      </c>
      <c r="J42" s="20">
        <f t="shared" si="15"/>
        <v>0.037748190539045545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41418</v>
      </c>
      <c r="E43" s="38">
        <f>'[1]ЗВР-cbr'!D4</f>
        <v>41425</v>
      </c>
      <c r="F43" s="38">
        <f>'[1]ЗВР-cbr'!D3</f>
        <v>41432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513,7</v>
      </c>
      <c r="E44" s="19" t="str">
        <f>'[1]ЗВР-cbr'!L4</f>
        <v>518,4</v>
      </c>
      <c r="F44" s="19" t="str">
        <f>'[1]ЗВР-cbr'!L3</f>
        <v>515,8</v>
      </c>
      <c r="G44" s="20">
        <f>IF(ISERROR(F44/E44-1),"н/д",F44/E44-1)</f>
        <v>-0.005015432098765427</v>
      </c>
      <c r="H44" s="20"/>
      <c r="I44" s="20">
        <f>IF(ISERROR(F44/C44-1),"н/д",F44/C44-1)</f>
        <v>0.03574297188755016</v>
      </c>
      <c r="J44" s="20">
        <f>IF(ISERROR(F44/B44-1),"н/д",F44/B44-1)</f>
        <v>0.17843271647246972</v>
      </c>
      <c r="K44" s="13"/>
    </row>
    <row r="45" spans="1:11" ht="18.75">
      <c r="A45" s="40"/>
      <c r="B45" s="38">
        <v>40909</v>
      </c>
      <c r="C45" s="38">
        <v>41275</v>
      </c>
      <c r="D45" s="38">
        <v>41426</v>
      </c>
      <c r="E45" s="38">
        <v>41421</v>
      </c>
      <c r="F45" s="38">
        <v>41428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3</v>
      </c>
      <c r="E46" s="42">
        <v>3</v>
      </c>
      <c r="F46" s="42">
        <v>3.2</v>
      </c>
      <c r="G46" s="20">
        <f>IF(ISERROR(F46-E46),"н/д",F46-E46)/100</f>
        <v>0.0020000000000000018</v>
      </c>
      <c r="H46" s="20">
        <f>IF(ISERROR(F46-D46),"н/д",F46-D46)/100</f>
        <v>0.0020000000000000018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41314</v>
      </c>
      <c r="E47" s="44">
        <f>'[1]M2'!P23</f>
        <v>41345</v>
      </c>
      <c r="F47" s="44">
        <f>'[1]M2'!P22</f>
        <v>41375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27173.6</v>
      </c>
      <c r="E48" s="19">
        <f>'[1]M2'!Q23</f>
        <v>27465.9</v>
      </c>
      <c r="F48" s="19">
        <f>'[1]M2'!Q22</f>
        <v>27841.2</v>
      </c>
      <c r="G48" s="20"/>
      <c r="H48" s="20">
        <f>IF(ISERROR(F48/D48-1),"н/д",F48/D48-1)</f>
        <v>0.02456796302293407</v>
      </c>
      <c r="I48" s="20">
        <f>IF(ISERROR(F48/C48-1),"н/д",F48/C48-1)</f>
        <v>0.13715991847437636</v>
      </c>
      <c r="J48" s="20">
        <f>IF(ISERROR(F48/B48-1),"н/д",F48/B48-1)</f>
        <v>0.3912322168309854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'[1]ПромПр-во'!B31</f>
        <v>97.9</v>
      </c>
      <c r="E49" s="19">
        <f>'[1]ПромПр-во'!B32</f>
        <v>102.6</v>
      </c>
      <c r="F49" s="19">
        <f>'[1]ПромПр-во'!B34</f>
        <v>102.3</v>
      </c>
      <c r="G49" s="20"/>
      <c r="H49" s="20"/>
      <c r="I49" s="20"/>
      <c r="J49" s="20"/>
      <c r="K49" s="8"/>
    </row>
    <row r="50" spans="1:11" ht="18.75">
      <c r="A50" s="37"/>
      <c r="B50" s="44">
        <v>40909</v>
      </c>
      <c r="C50" s="44">
        <v>41275</v>
      </c>
      <c r="D50" s="44">
        <v>41334</v>
      </c>
      <c r="E50" s="44">
        <v>41365</v>
      </c>
      <c r="F50" s="44">
        <v>41395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35.8014</v>
      </c>
      <c r="C51" s="19">
        <v>50.7692</v>
      </c>
      <c r="D51" s="19">
        <v>50.6165</v>
      </c>
      <c r="E51" s="19">
        <v>49.8039</v>
      </c>
      <c r="F51" s="19">
        <v>49.8374</v>
      </c>
      <c r="G51" s="20"/>
      <c r="H51" s="20">
        <f>IF(ISERROR(F51/E51-1),"н/д",F51/E51-1)</f>
        <v>0.0006726380865755832</v>
      </c>
      <c r="I51" s="20">
        <f>IF(ISERROR(F51/C51-1),"н/д",F51/C51-1)</f>
        <v>-0.018353647487059033</v>
      </c>
      <c r="J51" s="20">
        <f>IF(ISERROR(F51/B51-1),"н/д",F51/B51-1)</f>
        <v>0.39205170747512663</v>
      </c>
      <c r="K51" s="13"/>
    </row>
    <row r="52" spans="1:11" ht="37.5">
      <c r="A52" s="18" t="s">
        <v>60</v>
      </c>
      <c r="B52" s="19">
        <v>4190.553</v>
      </c>
      <c r="C52" s="19">
        <v>4977.898</v>
      </c>
      <c r="D52" s="19">
        <v>4841.925</v>
      </c>
      <c r="E52" s="19">
        <v>4790.192</v>
      </c>
      <c r="F52" s="19">
        <v>4909.188</v>
      </c>
      <c r="G52" s="20"/>
      <c r="H52" s="20">
        <f>IF(ISERROR(F52/E52-1),"н/д",F52/E52-1)</f>
        <v>0.024841592988339434</v>
      </c>
      <c r="I52" s="20">
        <f>IF(ISERROR(F52/C52-1),"н/д",F52/C52-1)</f>
        <v>-0.013803014846828887</v>
      </c>
      <c r="J52" s="20">
        <f>IF(ISERROR(F52/B52-1),"н/д",F52/B52-1)</f>
        <v>0.17148929986090145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41306</v>
      </c>
      <c r="E54" s="44">
        <v>41334</v>
      </c>
      <c r="F54" s="44">
        <v>41365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v>1091.23</v>
      </c>
      <c r="E55" s="19">
        <f>'[1]Дох-Расх фед.б.'!J5*1</f>
        <v>1120.8</v>
      </c>
      <c r="F55" s="19">
        <f>'[1]Дох-Расх фед.б.'!J4*1</f>
        <v>1122.6</v>
      </c>
      <c r="G55" s="20">
        <f>IF(ISERROR(F55/E55-1),"н/д",F55/E55-1)</f>
        <v>0.0016059957173446548</v>
      </c>
      <c r="H55" s="20">
        <f>IF(ISERROR(C55/B55-1),"н/д",C55/B55-1)</f>
        <v>0.1326714340329347</v>
      </c>
      <c r="I55" s="48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v>1172.48</v>
      </c>
      <c r="E56" s="19">
        <f>'[1]Дох-Расх фед.б.'!J29*1</f>
        <v>1002.3</v>
      </c>
      <c r="F56" s="19">
        <f>'[1]Дох-Расх фед.б.'!J28*1</f>
        <v>1057.1</v>
      </c>
      <c r="G56" s="20">
        <f>IF(ISERROR(F56/E56-1),"н/д",F56/E56-1)</f>
        <v>0.05467424922677844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-81.25</v>
      </c>
      <c r="E57" s="25">
        <f>E55-E56</f>
        <v>118.5</v>
      </c>
      <c r="F57" s="19">
        <f>F55-F56</f>
        <v>65.5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41275</v>
      </c>
      <c r="E58" s="44">
        <v>41306</v>
      </c>
      <c r="F58" s="44">
        <v>41334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522</v>
      </c>
      <c r="C59" s="42">
        <v>531.863</v>
      </c>
      <c r="D59" s="42">
        <v>39.038</v>
      </c>
      <c r="E59" s="42">
        <v>41.916</v>
      </c>
      <c r="F59" s="42">
        <v>44.243</v>
      </c>
      <c r="G59" s="20">
        <f>IF(ISERROR(F59/E59-1),"н/д",F59/E59-1)</f>
        <v>0.055515793491745624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2">
        <v>323.2</v>
      </c>
      <c r="C60" s="42">
        <v>333.802</v>
      </c>
      <c r="D60" s="42">
        <v>21.296</v>
      </c>
      <c r="E60" s="42">
        <v>26.01</v>
      </c>
      <c r="F60" s="42">
        <v>28.131</v>
      </c>
      <c r="G60" s="20">
        <f>IF(ISERROR(F60/E60-1),"н/д",F60/E60-1)</f>
        <v>0.08154555940023056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2">
        <f>B59-B60</f>
        <v>198.8</v>
      </c>
      <c r="C61" s="42">
        <f>C59-C60</f>
        <v>198.06100000000004</v>
      </c>
      <c r="D61" s="42">
        <v>17.741999999999997</v>
      </c>
      <c r="E61" s="42">
        <v>15.905999999999995</v>
      </c>
      <c r="F61" s="42">
        <f>F59-F60</f>
        <v>16.112000000000002</v>
      </c>
      <c r="G61" s="20">
        <f>IF(ISERROR(F61/E61-1),"н/д",F61/E61-1)</f>
        <v>0.01295108763988484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-74.8</v>
      </c>
      <c r="D63" s="19">
        <v>-6.3</v>
      </c>
      <c r="E63" s="19">
        <v>-12.8</v>
      </c>
      <c r="F63" s="19">
        <v>-23</v>
      </c>
      <c r="G63" s="20">
        <f>IF(ISERROR(F63/E63-1),"н/д",F63/E63-1)</f>
        <v>0.796875</v>
      </c>
      <c r="H63" s="20">
        <f>IF(ISERROR(C63/B63-1),"н/д",C63/B63-1)</f>
        <v>-0.13229084497239108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41275</v>
      </c>
      <c r="E64" s="44">
        <v>41306</v>
      </c>
      <c r="F64" s="44">
        <v>41334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14251.046</v>
      </c>
      <c r="E65" s="19">
        <v>14069.26</v>
      </c>
      <c r="F65" s="19">
        <v>14396.193</v>
      </c>
      <c r="G65" s="20">
        <f>IF(ISERROR(F65/E65-1),"н/д",F65/E65-1)</f>
        <v>0.02323739841327832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6</v>
      </c>
      <c r="E66" s="19">
        <v>5.8</v>
      </c>
      <c r="F66" s="19">
        <v>5.7</v>
      </c>
      <c r="G66" s="20">
        <f>IF(ISERROR(F66/E66-1),"н/д",F66/E66-1)</f>
        <v>-0.01724137931034475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49"/>
      <c r="E73" s="50"/>
      <c r="F73" s="50"/>
      <c r="G73" s="8"/>
      <c r="H73" s="8"/>
      <c r="I73" s="8"/>
      <c r="J73" s="8"/>
      <c r="K73" s="13"/>
    </row>
    <row r="74" spans="1:10" s="8" customFormat="1" ht="15.75">
      <c r="A74" s="55"/>
      <c r="B74" s="55"/>
      <c r="C74" s="49"/>
      <c r="D74" s="49"/>
      <c r="E74" s="50"/>
      <c r="F74" s="50"/>
      <c r="G74" s="49"/>
      <c r="I74" s="10"/>
      <c r="J74" s="10"/>
    </row>
    <row r="75" spans="1:10" s="8" customFormat="1" ht="15.75">
      <c r="A75" s="55"/>
      <c r="B75" s="55"/>
      <c r="D75" s="49"/>
      <c r="E75" s="50"/>
      <c r="F75" s="50"/>
      <c r="I75" s="10"/>
      <c r="J75" s="10"/>
    </row>
    <row r="76" spans="1:10" s="8" customFormat="1" ht="15.75">
      <c r="A76" s="55"/>
      <c r="B76" s="55"/>
      <c r="D76" s="49"/>
      <c r="E76" s="50"/>
      <c r="F76" s="50"/>
      <c r="I76" s="10"/>
      <c r="J76" s="10"/>
    </row>
    <row r="77" spans="1:10" s="8" customFormat="1" ht="15.75">
      <c r="A77" s="55"/>
      <c r="B77" s="55"/>
      <c r="E77" s="50"/>
      <c r="F77" s="50"/>
      <c r="I77" s="10"/>
      <c r="J77" s="10"/>
    </row>
    <row r="78" spans="1:10" s="8" customFormat="1" ht="15.75">
      <c r="A78" s="55"/>
      <c r="B78" s="55"/>
      <c r="E78" s="50"/>
      <c r="F78" s="50"/>
      <c r="I78" s="10"/>
      <c r="J78" s="10"/>
    </row>
    <row r="79" spans="1:10" s="8" customFormat="1" ht="15.75">
      <c r="A79" s="55"/>
      <c r="B79" s="55"/>
      <c r="E79" s="50"/>
      <c r="F79" s="50"/>
      <c r="I79" s="10"/>
      <c r="J79" s="10"/>
    </row>
    <row r="80" spans="1:10" s="8" customFormat="1" ht="15.75">
      <c r="A80" s="55"/>
      <c r="B80" s="55"/>
      <c r="E80" s="50"/>
      <c r="F80" s="50"/>
      <c r="I80" s="10"/>
      <c r="J80" s="10"/>
    </row>
    <row r="81" spans="1:10" s="8" customFormat="1" ht="15.75">
      <c r="A81" s="55"/>
      <c r="B81" s="55"/>
      <c r="E81" s="50"/>
      <c r="F81" s="50"/>
      <c r="I81" s="10"/>
      <c r="J81" s="10"/>
    </row>
    <row r="82" spans="1:10" s="8" customFormat="1" ht="15.75">
      <c r="A82" s="55"/>
      <c r="B82" s="55"/>
      <c r="E82" s="50"/>
      <c r="F82" s="50"/>
      <c r="I82" s="10"/>
      <c r="J82" s="10"/>
    </row>
    <row r="83" spans="1:10" s="8" customFormat="1" ht="15.75">
      <c r="A83" s="55"/>
      <c r="B83" s="55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55"/>
      <c r="B84" s="55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55"/>
      <c r="B85" s="55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55"/>
      <c r="B86" s="55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55"/>
      <c r="B87" s="55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55"/>
      <c r="B88" s="55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55"/>
      <c r="B89" s="55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55"/>
      <c r="B90" s="55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55"/>
      <c r="B91" s="55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55"/>
      <c r="B92" s="55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55"/>
      <c r="B93" s="55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55"/>
      <c r="B94" s="55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55"/>
      <c r="B95" s="55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55"/>
      <c r="B96" s="55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55"/>
      <c r="B97" s="55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55"/>
      <c r="B98" s="55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55"/>
      <c r="B99" s="55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55"/>
      <c r="B100" s="55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55"/>
      <c r="B101" s="55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55"/>
      <c r="B102" s="55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55"/>
      <c r="B103" s="55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55"/>
      <c r="B104" s="55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55"/>
      <c r="B105" s="55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55"/>
      <c r="B106" s="55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55"/>
      <c r="B107" s="55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55"/>
      <c r="B108" s="55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55"/>
      <c r="B109" s="55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55"/>
      <c r="B110" s="55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55"/>
      <c r="B111" s="55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55"/>
      <c r="B112" s="55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55"/>
      <c r="B113" s="55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55"/>
      <c r="B114" s="55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55"/>
      <c r="B115" s="55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55"/>
      <c r="B116" s="55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55"/>
      <c r="B117" s="55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55"/>
      <c r="B118" s="55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55"/>
      <c r="B119" s="55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55"/>
      <c r="B120" s="55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55"/>
      <c r="B121" s="55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55"/>
      <c r="B122" s="55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55"/>
      <c r="B123" s="55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55"/>
      <c r="B124" s="55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55"/>
      <c r="B125" s="55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55"/>
      <c r="B126" s="55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55"/>
      <c r="B127" s="55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55"/>
      <c r="B128" s="55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55"/>
      <c r="B129" s="55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55"/>
      <c r="B130" s="55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55"/>
      <c r="B131" s="55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55"/>
      <c r="B132" s="55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55"/>
      <c r="B133" s="55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55"/>
      <c r="B134" s="55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55"/>
      <c r="B135" s="55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55"/>
      <c r="B136" s="55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55"/>
      <c r="B137" s="55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55"/>
      <c r="B138" s="55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55"/>
      <c r="B139" s="55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55"/>
      <c r="B140" s="55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55"/>
      <c r="B141" s="55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55"/>
      <c r="B142" s="55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55"/>
      <c r="B143" s="55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55"/>
      <c r="B144" s="55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55"/>
      <c r="B145" s="55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55"/>
      <c r="B146" s="55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55"/>
      <c r="B147" s="55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55"/>
      <c r="B148" s="55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55"/>
      <c r="B149" s="55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55"/>
      <c r="B150" s="55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55"/>
      <c r="B151" s="55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55"/>
      <c r="B152" s="55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55"/>
      <c r="B153" s="55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55"/>
      <c r="B154" s="55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55"/>
      <c r="B155" s="55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55"/>
      <c r="B156" s="55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55"/>
      <c r="B157" s="55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55"/>
      <c r="B158" s="55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55"/>
      <c r="B159" s="55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55"/>
      <c r="B160" s="55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55"/>
      <c r="B161" s="55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55"/>
      <c r="B162" s="55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55"/>
      <c r="B163" s="55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55"/>
      <c r="B164" s="55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55"/>
      <c r="B165" s="55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55"/>
      <c r="B166" s="55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55"/>
      <c r="B167" s="55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55"/>
      <c r="B168" s="55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55"/>
      <c r="B169" s="55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55"/>
      <c r="B170" s="55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55"/>
      <c r="B171" s="55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2013-06-14T09:14:37Z</dcterms:created>
  <dcterms:modified xsi:type="dcterms:W3CDTF">2013-06-14T09:15:14Z</dcterms:modified>
  <cp:category/>
  <cp:version/>
  <cp:contentType/>
  <cp:contentStatus/>
</cp:coreProperties>
</file>