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<sst xmlns="http://schemas.openxmlformats.org/spreadsheetml/2006/main" count="95" uniqueCount="79">
  <si>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</si>
  <si>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</si>
  <si>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</si>
  <si>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</si>
  <si>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</si>
  <si>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</si>
  <si>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</si>
  <si>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</si>
  <si>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</si>
  <si>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</si>
  <si>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</si>
  <si>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</si>
  <si>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</si>
  <si>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</si>
  <si>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</si>
  <si>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</si>
  <si>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</si>
  <si>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</si>
  <si>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</si>
  <si>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</si>
  <si>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</si>
  <si>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</si>
  <si>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</si>
  <si>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</si>
  <si>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</si>
  <si>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</si>
  <si>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</si>
  <si>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</si>
  <si>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</si>
  <si>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</si>
  <si>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</si>
  <si>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</si>
  <si>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</si>
  <si>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</si>
  <si>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</si>
  <si>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</si>
  <si>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</si>
  <si>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</si>
  <si>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</si>
  <si>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</si>
  <si>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</si>
  <si>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</si>
  <si>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</si>
  <si>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</si>
  <si>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</si>
  <si>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</si>
  <si>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</si>
  <si>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</si>
  <si>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</si>
  <si>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</si>
  <si>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</si>
  <si>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</si>
  <si>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</si>
  <si>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</si>
  <si>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</si>
  <si>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</si>
  <si>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</si>
  <si>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</si>
  <si>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</si>
  <si>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</si>
  <si>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</si>
  <si>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</si>
  <si>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</si>
  <si>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</si>
  <si>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</si>
  <si>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</si>
  <si>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</si>
  <si>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</si>
  <si>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</si>
  <si>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</si>
  <si>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</si>
  <si>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</si>
  <si>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III квартал 2012</t>
  </si>
  <si>
    <t>IV квартал 2012</t>
  </si>
  <si>
    <t>I квартал 2013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</si>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</sst>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justify" wrapText="1"/>
      <protection/>
    </xf>
    <xf numFmtId="164" fontId="3" fillId="0" borderId="0" xfId="52" applyNumberFormat="1" applyFont="1" applyFill="1" applyBorder="1" applyAlignment="1">
      <alignment horizontal="center" vertical="justify" wrapText="1"/>
      <protection/>
    </xf>
    <xf numFmtId="14" fontId="3" fillId="0" borderId="0" xfId="52" applyNumberFormat="1" applyFont="1" applyFill="1" applyBorder="1" applyAlignment="1">
      <alignment horizontal="left" vertical="justify" wrapText="1"/>
      <protection/>
    </xf>
    <xf numFmtId="0" fontId="2" fillId="0" borderId="0" xfId="52" applyFont="1" applyFill="1" applyAlignment="1">
      <alignment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5" fillId="0" borderId="0" xfId="52" applyFont="1" applyFill="1" applyBorder="1" applyAlignment="1">
      <alignment vertical="center" wrapText="1"/>
      <protection/>
    </xf>
    <xf numFmtId="4" fontId="5" fillId="0" borderId="0" xfId="52" applyNumberFormat="1" applyFont="1" applyFill="1" applyBorder="1" applyAlignment="1">
      <alignment vertical="center" wrapText="1"/>
      <protection/>
    </xf>
    <xf numFmtId="0" fontId="6" fillId="0" borderId="0" xfId="52" applyFont="1" applyFill="1" applyBorder="1" applyAlignment="1">
      <alignment vertical="center" wrapText="1"/>
      <protection/>
    </xf>
    <xf numFmtId="0" fontId="7" fillId="0" borderId="0" xfId="52" applyFont="1" applyFill="1" applyBorder="1" applyAlignment="1">
      <alignment vertical="center" wrapText="1"/>
      <protection/>
    </xf>
    <xf numFmtId="165" fontId="3" fillId="0" borderId="11" xfId="52" applyNumberFormat="1" applyFont="1" applyFill="1" applyBorder="1" applyAlignment="1">
      <alignment horizontal="center" vertical="center" wrapText="1"/>
      <protection/>
    </xf>
    <xf numFmtId="9" fontId="8" fillId="0" borderId="0" xfId="57" applyFont="1" applyFill="1" applyBorder="1" applyAlignment="1">
      <alignment horizontal="center" vertical="center" wrapText="1"/>
    </xf>
    <xf numFmtId="0" fontId="3" fillId="0" borderId="12" xfId="52" applyFont="1" applyFill="1" applyBorder="1" applyAlignment="1">
      <alignment horizontal="center" vertical="center" wrapText="1"/>
      <protection/>
    </xf>
    <xf numFmtId="9" fontId="5" fillId="0" borderId="0" xfId="57" applyFont="1" applyFill="1" applyBorder="1" applyAlignment="1">
      <alignment horizontal="center" vertical="center" wrapText="1"/>
    </xf>
    <xf numFmtId="0" fontId="9" fillId="0" borderId="11" xfId="52" applyFont="1" applyFill="1" applyBorder="1" applyAlignment="1">
      <alignment vertical="center" wrapText="1"/>
      <protection/>
    </xf>
    <xf numFmtId="166" fontId="9" fillId="0" borderId="11" xfId="52" applyNumberFormat="1" applyFont="1" applyFill="1" applyBorder="1" applyAlignment="1">
      <alignment horizontal="center" vertical="center" wrapText="1"/>
      <protection/>
    </xf>
    <xf numFmtId="167" fontId="9" fillId="0" borderId="11" xfId="57" applyNumberFormat="1" applyFont="1" applyFill="1" applyBorder="1" applyAlignment="1">
      <alignment horizontal="center" vertical="center" wrapText="1"/>
    </xf>
    <xf numFmtId="167" fontId="10" fillId="0" borderId="0" xfId="57" applyNumberFormat="1" applyFont="1" applyFill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 wrapText="1"/>
      <protection/>
    </xf>
    <xf numFmtId="168" fontId="3" fillId="0" borderId="0" xfId="52" applyNumberFormat="1" applyFont="1" applyFill="1" applyBorder="1" applyAlignment="1">
      <alignment horizontal="center" vertical="center" wrapText="1"/>
      <protection/>
    </xf>
    <xf numFmtId="0" fontId="3" fillId="33" borderId="0" xfId="52" applyFont="1" applyFill="1" applyBorder="1" applyAlignment="1">
      <alignment horizontal="center" vertical="center" wrapText="1"/>
      <protection/>
    </xf>
    <xf numFmtId="3" fontId="9" fillId="0" borderId="11" xfId="52" applyNumberFormat="1" applyFont="1" applyFill="1" applyBorder="1" applyAlignment="1">
      <alignment horizontal="center" vertical="center" wrapText="1"/>
      <protection/>
    </xf>
    <xf numFmtId="167" fontId="11" fillId="0" borderId="0" xfId="57" applyNumberFormat="1" applyFont="1" applyFill="1" applyBorder="1" applyAlignment="1">
      <alignment horizontal="center" vertical="center" wrapText="1"/>
    </xf>
    <xf numFmtId="4" fontId="9" fillId="0" borderId="11" xfId="52" applyNumberFormat="1" applyFont="1" applyFill="1" applyBorder="1" applyAlignment="1">
      <alignment horizontal="center" vertical="center" wrapText="1"/>
      <protection/>
    </xf>
    <xf numFmtId="166" fontId="9" fillId="33" borderId="11" xfId="52" applyNumberFormat="1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vertical="center" wrapText="1"/>
      <protection/>
    </xf>
    <xf numFmtId="0" fontId="3" fillId="0" borderId="13" xfId="52" applyFont="1" applyFill="1" applyBorder="1" applyAlignment="1">
      <alignment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165" fontId="3" fillId="0" borderId="14" xfId="52" applyNumberFormat="1" applyFont="1" applyFill="1" applyBorder="1" applyAlignment="1">
      <alignment horizontal="center" vertical="center" wrapText="1"/>
      <protection/>
    </xf>
    <xf numFmtId="9" fontId="12" fillId="0" borderId="0" xfId="57" applyFont="1" applyFill="1" applyBorder="1" applyAlignment="1">
      <alignment horizontal="center" vertical="center" wrapText="1"/>
    </xf>
    <xf numFmtId="3" fontId="12" fillId="0" borderId="0" xfId="57" applyNumberFormat="1" applyFont="1" applyFill="1" applyBorder="1" applyAlignment="1">
      <alignment horizontal="center" vertical="center" wrapText="1"/>
    </xf>
    <xf numFmtId="1" fontId="6" fillId="0" borderId="0" xfId="52" applyNumberFormat="1" applyFont="1" applyFill="1" applyBorder="1" applyAlignment="1" applyProtection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165" fontId="3" fillId="0" borderId="16" xfId="52" applyNumberFormat="1" applyFont="1" applyFill="1" applyBorder="1" applyAlignment="1">
      <alignment horizontal="center" vertical="center" wrapText="1"/>
      <protection/>
    </xf>
    <xf numFmtId="167" fontId="13" fillId="0" borderId="0" xfId="57" applyNumberFormat="1" applyFont="1" applyFill="1" applyBorder="1" applyAlignment="1">
      <alignment horizontal="center" vertical="center" wrapText="1"/>
    </xf>
    <xf numFmtId="0" fontId="9" fillId="0" borderId="15" xfId="52" applyFont="1" applyFill="1" applyBorder="1" applyAlignment="1">
      <alignment vertical="center" wrapText="1"/>
      <protection/>
    </xf>
    <xf numFmtId="168" fontId="13" fillId="0" borderId="0" xfId="57" applyNumberFormat="1" applyFont="1" applyFill="1" applyBorder="1" applyAlignment="1">
      <alignment horizontal="center" vertical="center" wrapText="1"/>
    </xf>
    <xf numFmtId="168" fontId="9" fillId="0" borderId="11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169" fontId="3" fillId="0" borderId="11" xfId="52" applyNumberFormat="1" applyFont="1" applyFill="1" applyBorder="1" applyAlignment="1">
      <alignment horizontal="center" vertical="center" wrapText="1"/>
      <protection/>
    </xf>
    <xf numFmtId="167" fontId="13" fillId="0" borderId="17" xfId="57" applyNumberFormat="1" applyFont="1" applyFill="1" applyBorder="1" applyAlignment="1">
      <alignment horizontal="center" vertical="center" wrapText="1"/>
    </xf>
    <xf numFmtId="166" fontId="9" fillId="0" borderId="0" xfId="52" applyNumberFormat="1" applyFont="1" applyFill="1" applyBorder="1" applyAlignment="1">
      <alignment horizontal="center" vertical="center" wrapText="1"/>
      <protection/>
    </xf>
    <xf numFmtId="167" fontId="3" fillId="0" borderId="11" xfId="57" applyNumberFormat="1" applyFont="1" applyFill="1" applyBorder="1" applyAlignment="1" applyProtection="1">
      <alignment horizontal="center" vertical="center" wrapText="1"/>
      <protection/>
    </xf>
    <xf numFmtId="14" fontId="2" fillId="0" borderId="0" xfId="52" applyNumberFormat="1" applyFont="1" applyFill="1" applyBorder="1" applyAlignment="1">
      <alignment vertical="center" wrapText="1"/>
      <protection/>
    </xf>
    <xf numFmtId="3" fontId="2" fillId="0" borderId="0" xfId="52" applyNumberFormat="1" applyFont="1" applyFill="1" applyBorder="1" applyAlignment="1">
      <alignment vertical="center" wrapText="1"/>
      <protection/>
    </xf>
    <xf numFmtId="166" fontId="2" fillId="0" borderId="0" xfId="52" applyNumberFormat="1" applyFont="1" applyFill="1" applyBorder="1" applyAlignment="1">
      <alignment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166" fontId="11" fillId="0" borderId="0" xfId="52" applyNumberFormat="1" applyFont="1" applyFill="1" applyBorder="1" applyAlignment="1">
      <alignment horizontal="center" vertical="center"/>
      <protection/>
    </xf>
    <xf numFmtId="166" fontId="11" fillId="0" borderId="0" xfId="52" applyNumberFormat="1" applyFont="1" applyFill="1" applyBorder="1" applyAlignment="1">
      <alignment horizontal="center" vertical="center" wrapText="1"/>
      <protection/>
    </xf>
    <xf numFmtId="4" fontId="2" fillId="0" borderId="0" xfId="52" applyNumberFormat="1" applyFont="1" applyFill="1" applyBorder="1" applyAlignment="1">
      <alignment vertical="center" wrapText="1"/>
      <protection/>
    </xf>
    <xf numFmtId="0" fontId="11" fillId="0" borderId="0" xfId="52" applyFont="1" applyFill="1" applyBorder="1" applyAlignment="1">
      <alignment vertical="center" wrapText="1"/>
      <protection/>
    </xf>
    <xf numFmtId="16" fontId="11" fillId="0" borderId="0" xfId="52" applyNumberFormat="1" applyFont="1" applyFill="1" applyBorder="1" applyAlignment="1">
      <alignment horizontal="center" vertical="center" wrapText="1"/>
      <protection/>
    </xf>
    <xf numFmtId="0" fontId="11" fillId="0" borderId="0" xfId="52" applyFont="1" applyFill="1" applyBorder="1" applyAlignment="1">
      <alignment horizontal="center" vertical="center" wrapText="1"/>
      <protection/>
    </xf>
    <xf numFmtId="0" fontId="11" fillId="0" borderId="0" xfId="52" applyFont="1" applyFill="1" applyAlignment="1">
      <alignment vertical="center" wrapText="1"/>
      <protection/>
    </xf>
    <xf numFmtId="0" fontId="11" fillId="0" borderId="0" xfId="52" applyFont="1" applyFill="1" applyAlignment="1">
      <alignment horizontal="center" vertical="center" wrapText="1"/>
      <protection/>
    </xf>
    <xf numFmtId="0" fontId="5" fillId="0" borderId="0" xfId="52" applyFont="1" applyFill="1" applyAlignment="1">
      <alignment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5">
          <cell r="K95" t="str">
            <v>7992,89</v>
          </cell>
          <cell r="S95">
            <v>7937.740000000001</v>
          </cell>
        </row>
        <row r="103">
          <cell r="K103" t="str">
            <v>4768,45</v>
          </cell>
          <cell r="S103">
            <v>4760.74</v>
          </cell>
        </row>
        <row r="107">
          <cell r="K107" t="str">
            <v>498,52</v>
          </cell>
          <cell r="S107">
            <v>509.03</v>
          </cell>
        </row>
        <row r="125">
          <cell r="K125" t="str">
            <v>2156,22</v>
          </cell>
          <cell r="S125">
            <v>2161.6499999999996</v>
          </cell>
        </row>
      </sheetData>
      <sheetData sheetId="2">
        <row r="35">
          <cell r="I35" t="str">
            <v>6340,83</v>
          </cell>
          <cell r="L35">
            <v>6308.26</v>
          </cell>
        </row>
        <row r="36">
          <cell r="I36" t="str">
            <v>8219,38</v>
          </cell>
          <cell r="L36">
            <v>8127.959999999999</v>
          </cell>
        </row>
        <row r="146">
          <cell r="I146" t="str">
            <v>3847,12</v>
          </cell>
          <cell r="L146">
            <v>3805.16</v>
          </cell>
        </row>
      </sheetData>
      <sheetData sheetId="3">
        <row r="3">
          <cell r="D3">
            <v>41432</v>
          </cell>
          <cell r="L3" t="str">
            <v>515,8</v>
          </cell>
        </row>
        <row r="4">
          <cell r="D4">
            <v>41425</v>
          </cell>
          <cell r="L4" t="str">
            <v>518,4</v>
          </cell>
        </row>
        <row r="5">
          <cell r="D5">
            <v>41418</v>
          </cell>
          <cell r="L5" t="str">
            <v>513,7</v>
          </cell>
        </row>
      </sheetData>
      <sheetData sheetId="4">
        <row r="8">
          <cell r="C8">
            <v>6.5</v>
          </cell>
          <cell r="D8">
            <v>6.5</v>
          </cell>
          <cell r="E8">
            <v>7.39</v>
          </cell>
          <cell r="F8">
            <v>7.39</v>
          </cell>
        </row>
      </sheetData>
      <sheetData sheetId="5">
        <row r="7">
          <cell r="L7">
            <v>32.3467</v>
          </cell>
          <cell r="Q7">
            <v>31.8029</v>
          </cell>
        </row>
        <row r="9">
          <cell r="L9">
            <v>43.2443</v>
          </cell>
          <cell r="Q9">
            <v>42.4442</v>
          </cell>
        </row>
      </sheetData>
      <sheetData sheetId="6">
        <row r="86">
          <cell r="M86" t="str">
            <v>98,12</v>
          </cell>
          <cell r="P86">
            <v>97.85000000000001</v>
          </cell>
        </row>
        <row r="102">
          <cell r="M102" t="str">
            <v>529,00</v>
          </cell>
          <cell r="P102">
            <v>533</v>
          </cell>
        </row>
        <row r="105">
          <cell r="M105" t="str">
            <v>88,35</v>
          </cell>
          <cell r="P105">
            <v>89.44</v>
          </cell>
        </row>
      </sheetData>
      <sheetData sheetId="7">
        <row r="22">
          <cell r="P22">
            <v>41375</v>
          </cell>
          <cell r="Q22">
            <v>27841.2</v>
          </cell>
        </row>
        <row r="23">
          <cell r="P23">
            <v>41345</v>
          </cell>
          <cell r="Q23">
            <v>27465.9</v>
          </cell>
        </row>
        <row r="24">
          <cell r="P24">
            <v>41314</v>
          </cell>
          <cell r="Q24">
            <v>27173.6</v>
          </cell>
        </row>
      </sheetData>
      <sheetData sheetId="8">
        <row r="4">
          <cell r="J4" t="str">
            <v>1122,6</v>
          </cell>
        </row>
        <row r="5">
          <cell r="J5" t="str">
            <v>1120,8</v>
          </cell>
        </row>
        <row r="28">
          <cell r="J28" t="str">
            <v>1057,1</v>
          </cell>
        </row>
        <row r="29">
          <cell r="J29" t="str">
            <v>1002,3</v>
          </cell>
        </row>
      </sheetData>
      <sheetData sheetId="9">
        <row r="31">
          <cell r="B31">
            <v>97.9</v>
          </cell>
        </row>
        <row r="32">
          <cell r="B32">
            <v>102.6</v>
          </cell>
        </row>
        <row r="34">
          <cell r="B34">
            <v>102.3</v>
          </cell>
        </row>
      </sheetData>
      <sheetData sheetId="10">
        <row r="5">
          <cell r="AI5">
            <v>846.6</v>
          </cell>
          <cell r="AJ5">
            <v>854.2</v>
          </cell>
          <cell r="AK5">
            <v>653.8</v>
          </cell>
          <cell r="AL5">
            <v>646.6</v>
          </cell>
        </row>
      </sheetData>
      <sheetData sheetId="12">
        <row r="681">
          <cell r="C681">
            <v>106.1205</v>
          </cell>
        </row>
        <row r="686">
          <cell r="C686">
            <v>105.93</v>
          </cell>
        </row>
      </sheetData>
      <sheetData sheetId="13">
        <row r="681">
          <cell r="C681">
            <v>1386.44</v>
          </cell>
        </row>
        <row r="686">
          <cell r="C686">
            <v>1387.6</v>
          </cell>
        </row>
      </sheetData>
      <sheetData sheetId="14">
        <row r="681">
          <cell r="C681">
            <v>7076.17</v>
          </cell>
        </row>
        <row r="686">
          <cell r="C686">
            <v>7058.14</v>
          </cell>
        </row>
      </sheetData>
      <sheetData sheetId="15">
        <row r="681">
          <cell r="C681">
            <v>14237</v>
          </cell>
        </row>
        <row r="686">
          <cell r="C686">
            <v>14325</v>
          </cell>
        </row>
      </sheetData>
      <sheetData sheetId="16">
        <row r="681">
          <cell r="C681">
            <v>1848.68</v>
          </cell>
        </row>
        <row r="686">
          <cell r="C686">
            <v>1851</v>
          </cell>
        </row>
      </sheetData>
      <sheetData sheetId="17">
        <row r="681">
          <cell r="C681">
            <v>16.08</v>
          </cell>
        </row>
        <row r="686">
          <cell r="C686">
            <v>16.24</v>
          </cell>
        </row>
      </sheetData>
      <sheetData sheetId="18">
        <row r="681">
          <cell r="C681">
            <v>677.4</v>
          </cell>
        </row>
        <row r="686">
          <cell r="C686">
            <v>680.6</v>
          </cell>
        </row>
      </sheetData>
      <sheetData sheetId="19">
        <row r="681">
          <cell r="C681">
            <v>19272.0535</v>
          </cell>
        </row>
        <row r="686">
          <cell r="C686">
            <v>19177.93</v>
          </cell>
        </row>
      </sheetData>
      <sheetData sheetId="20">
        <row r="681">
          <cell r="C681">
            <v>49332.34</v>
          </cell>
        </row>
        <row r="686">
          <cell r="C686">
            <v>50414.89</v>
          </cell>
        </row>
      </sheetData>
      <sheetData sheetId="21">
        <row r="681">
          <cell r="C681">
            <v>13033.12</v>
          </cell>
        </row>
        <row r="686">
          <cell r="C686">
            <v>12686.52</v>
          </cell>
        </row>
      </sheetData>
      <sheetData sheetId="22">
        <row r="681">
          <cell r="C681">
            <v>1626.73</v>
          </cell>
        </row>
        <row r="686">
          <cell r="C686">
            <v>1636.36</v>
          </cell>
        </row>
      </sheetData>
      <sheetData sheetId="23">
        <row r="681">
          <cell r="C681">
            <v>3423.56</v>
          </cell>
        </row>
        <row r="686">
          <cell r="C686">
            <v>3445.37</v>
          </cell>
        </row>
      </sheetData>
      <sheetData sheetId="24">
        <row r="681">
          <cell r="C681">
            <v>15070.18</v>
          </cell>
        </row>
        <row r="686">
          <cell r="C686">
            <v>15176.08</v>
          </cell>
        </row>
      </sheetData>
      <sheetData sheetId="25">
        <row r="681">
          <cell r="C681">
            <v>1312.93</v>
          </cell>
        </row>
        <row r="686">
          <cell r="C686">
            <v>1299.61</v>
          </cell>
        </row>
      </sheetData>
      <sheetData sheetId="26">
        <row r="681">
          <cell r="C681">
            <v>1311.96</v>
          </cell>
        </row>
        <row r="686">
          <cell r="C686">
            <v>1293.88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6" customWidth="1"/>
    <col min="2" max="2" width="18.57421875" style="56" customWidth="1"/>
    <col min="3" max="3" width="19.421875" style="57" bestFit="1" customWidth="1"/>
    <col min="4" max="6" width="20.140625" style="57" bestFit="1" customWidth="1"/>
    <col min="7" max="7" width="14.421875" style="58" customWidth="1"/>
    <col min="8" max="8" width="12.140625" style="58" customWidth="1"/>
    <col min="9" max="9" width="15.00390625" style="58" customWidth="1"/>
    <col min="10" max="10" width="12.7109375" style="58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59" t="s">
        <v>0</v>
      </c>
      <c r="B1" s="59"/>
      <c r="C1" s="59"/>
      <c r="D1" s="59"/>
      <c r="E1" s="59"/>
      <c r="F1" s="59"/>
      <c r="G1" s="59"/>
      <c r="H1" s="2" t="s">
        <v>1</v>
      </c>
      <c r="I1" s="3">
        <v>41442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1" t="s">
        <v>12</v>
      </c>
      <c r="B3" s="1"/>
      <c r="C3" s="1"/>
      <c r="D3" s="1"/>
      <c r="E3" s="1"/>
      <c r="F3" s="1"/>
      <c r="G3" s="9"/>
      <c r="H3" s="10"/>
      <c r="I3" s="9"/>
      <c r="J3" s="11"/>
      <c r="K3" s="12"/>
      <c r="L3" s="8"/>
      <c r="M3" s="8"/>
      <c r="N3" s="8"/>
    </row>
    <row r="4" spans="1:11" ht="18.75">
      <c r="A4" s="6" t="s">
        <v>13</v>
      </c>
      <c r="B4" s="13">
        <v>40909</v>
      </c>
      <c r="C4" s="13">
        <v>41275</v>
      </c>
      <c r="D4" s="13">
        <v>41426</v>
      </c>
      <c r="E4" s="13">
        <f>IF(J4=2,F4-3,F4-1)</f>
        <v>41439</v>
      </c>
      <c r="F4" s="13">
        <f>I1</f>
        <v>41442</v>
      </c>
      <c r="G4" s="14"/>
      <c r="H4" s="10"/>
      <c r="I4" s="14"/>
      <c r="J4" s="11">
        <f>WEEKDAY(F4)</f>
        <v>2</v>
      </c>
      <c r="K4" s="12"/>
    </row>
    <row r="5" spans="1:11" ht="18.75">
      <c r="A5" s="15" t="s">
        <v>14</v>
      </c>
      <c r="B5" s="15"/>
      <c r="C5" s="15"/>
      <c r="D5" s="15"/>
      <c r="E5" s="15"/>
      <c r="F5" s="15"/>
      <c r="G5" s="16"/>
      <c r="H5" s="16"/>
      <c r="I5" s="16"/>
      <c r="J5" s="16"/>
      <c r="K5" s="12"/>
    </row>
    <row r="6" spans="1:11" ht="18.75">
      <c r="A6" s="17" t="s">
        <v>15</v>
      </c>
      <c r="B6" s="18">
        <v>1430.193164933135</v>
      </c>
      <c r="C6" s="18">
        <v>1576.1</v>
      </c>
      <c r="D6" s="18">
        <v>1319.01</v>
      </c>
      <c r="E6" s="18">
        <f>'[1]РТС'!C686</f>
        <v>1293.88</v>
      </c>
      <c r="F6" s="18">
        <f>'[1]РТС'!C681</f>
        <v>1311.96</v>
      </c>
      <c r="G6" s="19">
        <f>IF(ISERROR(F6/E6-1),"н/д",F6/E6-1)</f>
        <v>0.01397347512906899</v>
      </c>
      <c r="H6" s="19">
        <f>IF(ISERROR(F6/D6-1),"н/д",F6/D6-1)</f>
        <v>-0.005344917779243508</v>
      </c>
      <c r="I6" s="19">
        <f>IF(ISERROR(F6/C6-1),"н/д",F6/C6-1)</f>
        <v>-0.16759088890298834</v>
      </c>
      <c r="J6" s="19">
        <f>IF(ISERROR(F6/B6-1),"н/д",F6/B6-1)</f>
        <v>-0.08266936790923807</v>
      </c>
      <c r="K6" s="20"/>
    </row>
    <row r="7" spans="1:11" ht="18.75">
      <c r="A7" s="17" t="s">
        <v>16</v>
      </c>
      <c r="B7" s="18">
        <v>1448.357249819015</v>
      </c>
      <c r="C7" s="18">
        <v>1514.82</v>
      </c>
      <c r="D7" s="18">
        <v>1337.4</v>
      </c>
      <c r="E7" s="18">
        <f>'[1]ММВБ'!C686</f>
        <v>1299.61</v>
      </c>
      <c r="F7" s="18">
        <f>'[1]ММВБ'!C681</f>
        <v>1312.93</v>
      </c>
      <c r="G7" s="19">
        <f>IF(ISERROR(F7/E7-1),"н/д",F7/E7-1)</f>
        <v>0.010249228614738426</v>
      </c>
      <c r="H7" s="19">
        <f>IF(ISERROR(F7/D7-1),"н/д",F7/D7-1)</f>
        <v>-0.018296695080005976</v>
      </c>
      <c r="I7" s="19">
        <f>IF(ISERROR(F7/C7-1),"н/д",F7/C7-1)</f>
        <v>-0.1332765609115274</v>
      </c>
      <c r="J7" s="19">
        <f>IF(ISERROR(F7/B7-1),"н/д",F7/B7-1)</f>
        <v>-0.0935040369604514</v>
      </c>
      <c r="K7" s="12"/>
    </row>
    <row r="8" spans="1:11" ht="18.75">
      <c r="A8" s="21" t="s">
        <v>17</v>
      </c>
      <c r="B8" s="21"/>
      <c r="C8" s="21"/>
      <c r="D8" s="22"/>
      <c r="E8" s="22"/>
      <c r="F8" s="23"/>
      <c r="G8" s="20"/>
      <c r="H8" s="20"/>
      <c r="I8" s="20"/>
      <c r="J8" s="20"/>
      <c r="K8" s="12"/>
    </row>
    <row r="9" spans="1:11" ht="18.75">
      <c r="A9" s="17" t="s">
        <v>18</v>
      </c>
      <c r="B9" s="24">
        <v>12359.936169151748</v>
      </c>
      <c r="C9" s="24">
        <v>13384.29</v>
      </c>
      <c r="D9" s="18">
        <v>15115.57</v>
      </c>
      <c r="E9" s="18">
        <f>'[1]DJIA (США)'!C686</f>
        <v>15176.08</v>
      </c>
      <c r="F9" s="18">
        <f>'[1]DJIA (США)'!C681</f>
        <v>15070.18</v>
      </c>
      <c r="G9" s="19">
        <f aca="true" t="shared" si="0" ref="G9:G15">IF(ISERROR(F9/E9-1),"н/д",F9/E9-1)</f>
        <v>-0.006978086567809294</v>
      </c>
      <c r="H9" s="19">
        <f>IF(ISERROR(F9/D9-1),"н/д",F9/D9-1)</f>
        <v>-0.0030028639343404606</v>
      </c>
      <c r="I9" s="19">
        <f>IF(ISERROR(F9/C9-1),"н/д",F9/C9-1)</f>
        <v>0.125960360990385</v>
      </c>
      <c r="J9" s="19">
        <f aca="true" t="shared" si="1" ref="J9:J15">IF(ISERROR(F9/B9-1),"н/д",F9/B9-1)</f>
        <v>0.21927652325685543</v>
      </c>
      <c r="K9" s="12"/>
    </row>
    <row r="10" spans="1:11" ht="18.75">
      <c r="A10" s="17" t="s">
        <v>19</v>
      </c>
      <c r="B10" s="24">
        <v>2674.206698105667</v>
      </c>
      <c r="C10" s="24">
        <v>3098.81</v>
      </c>
      <c r="D10" s="18">
        <v>3455.91</v>
      </c>
      <c r="E10" s="18">
        <f>'[1]NASDAQ Composite (США)'!C686</f>
        <v>3445.37</v>
      </c>
      <c r="F10" s="18">
        <f>'[1]NASDAQ Composite (США)'!C681</f>
        <v>3423.56</v>
      </c>
      <c r="G10" s="19">
        <f t="shared" si="0"/>
        <v>-0.006330234488603481</v>
      </c>
      <c r="H10" s="19">
        <f aca="true" t="shared" si="2" ref="H10:H15">IF(ISERROR(F10/D10-1),"н/д",F10/D10-1)</f>
        <v>-0.009360776177620322</v>
      </c>
      <c r="I10" s="19">
        <f aca="true" t="shared" si="3" ref="I10:I15">IF(ISERROR(F10/C10-1),"н/д",F10/C10-1)</f>
        <v>0.10479829353848746</v>
      </c>
      <c r="J10" s="19">
        <f t="shared" si="1"/>
        <v>0.2802151764952028</v>
      </c>
      <c r="K10" s="12"/>
    </row>
    <row r="11" spans="1:11" ht="18.75">
      <c r="A11" s="17" t="s">
        <v>20</v>
      </c>
      <c r="B11" s="24">
        <v>1277.8121445533097</v>
      </c>
      <c r="C11" s="24">
        <v>1461.89</v>
      </c>
      <c r="D11" s="18">
        <v>1630.74</v>
      </c>
      <c r="E11" s="18">
        <f>'[1]S&amp;P500 (США)'!C686</f>
        <v>1636.36</v>
      </c>
      <c r="F11" s="18">
        <f>'[1]S&amp;P500 (США)'!C681</f>
        <v>1626.73</v>
      </c>
      <c r="G11" s="19">
        <f t="shared" si="0"/>
        <v>-0.0058850130778067555</v>
      </c>
      <c r="H11" s="19">
        <f>IF(ISERROR(F11/D11-1),"н/д",F11/D11-1)</f>
        <v>-0.002459006340679637</v>
      </c>
      <c r="I11" s="19">
        <f t="shared" si="3"/>
        <v>0.11275814185745836</v>
      </c>
      <c r="J11" s="19">
        <f t="shared" si="1"/>
        <v>0.2730588036230184</v>
      </c>
      <c r="K11" s="12"/>
    </row>
    <row r="12" spans="1:11" ht="18.75">
      <c r="A12" s="17" t="s">
        <v>21</v>
      </c>
      <c r="B12" s="24">
        <v>3137.36</v>
      </c>
      <c r="C12" s="24">
        <v>3705.5899999999997</v>
      </c>
      <c r="D12" s="18">
        <v>3920.67</v>
      </c>
      <c r="E12" s="18">
        <f>'[1]евр-индексы'!L146</f>
        <v>3805.16</v>
      </c>
      <c r="F12" s="18">
        <f>'[1]евр-индексы'!I146*1</f>
        <v>3847.12</v>
      </c>
      <c r="G12" s="19">
        <f t="shared" si="0"/>
        <v>0.011027131579224081</v>
      </c>
      <c r="H12" s="19">
        <f t="shared" si="2"/>
        <v>-0.018759548750596267</v>
      </c>
      <c r="I12" s="19">
        <f t="shared" si="3"/>
        <v>0.0381936479750864</v>
      </c>
      <c r="J12" s="19">
        <f t="shared" si="1"/>
        <v>0.22622842134788468</v>
      </c>
      <c r="K12" s="12"/>
    </row>
    <row r="13" spans="1:11" ht="18.75">
      <c r="A13" s="17" t="s">
        <v>22</v>
      </c>
      <c r="B13" s="24">
        <v>6057.919999999999</v>
      </c>
      <c r="C13" s="24">
        <v>7695.83</v>
      </c>
      <c r="D13" s="18">
        <v>8285.8</v>
      </c>
      <c r="E13" s="18">
        <f>'[1]евр-индексы'!L36</f>
        <v>8127.959999999999</v>
      </c>
      <c r="F13" s="18">
        <f>'[1]евр-индексы'!I36*1</f>
        <v>8219.38</v>
      </c>
      <c r="G13" s="19">
        <f t="shared" si="0"/>
        <v>0.011247594722414878</v>
      </c>
      <c r="H13" s="19">
        <f t="shared" si="2"/>
        <v>-0.008016123971131384</v>
      </c>
      <c r="I13" s="19">
        <f t="shared" si="3"/>
        <v>0.068030348903237</v>
      </c>
      <c r="J13" s="19">
        <f t="shared" si="1"/>
        <v>0.3567990333315727</v>
      </c>
      <c r="K13" s="12"/>
    </row>
    <row r="14" spans="1:11" ht="18.75">
      <c r="A14" s="17" t="s">
        <v>23</v>
      </c>
      <c r="B14" s="24">
        <v>5649.68</v>
      </c>
      <c r="C14" s="24">
        <v>6053.23</v>
      </c>
      <c r="D14" s="18">
        <v>6525.12</v>
      </c>
      <c r="E14" s="18">
        <f>'[1]евр-индексы'!L35</f>
        <v>6308.26</v>
      </c>
      <c r="F14" s="18">
        <f>'[1]евр-индексы'!I35*1</f>
        <v>6340.83</v>
      </c>
      <c r="G14" s="19">
        <f t="shared" si="0"/>
        <v>0.005163071908893979</v>
      </c>
      <c r="H14" s="19">
        <f t="shared" si="2"/>
        <v>-0.028243158746505848</v>
      </c>
      <c r="I14" s="19">
        <f t="shared" si="3"/>
        <v>0.047511824265722646</v>
      </c>
      <c r="J14" s="19">
        <f t="shared" si="1"/>
        <v>0.12233436230016559</v>
      </c>
      <c r="K14" s="12"/>
    </row>
    <row r="15" spans="1:11" ht="18.75">
      <c r="A15" s="17" t="s">
        <v>24</v>
      </c>
      <c r="B15" s="24">
        <v>8390.376569037657</v>
      </c>
      <c r="C15" s="24">
        <v>10508.06</v>
      </c>
      <c r="D15" s="18">
        <v>13261.82</v>
      </c>
      <c r="E15" s="18">
        <f>'[1]Япония'!C686</f>
        <v>12686.52</v>
      </c>
      <c r="F15" s="18">
        <f>'[1]Япония'!C681</f>
        <v>13033.12</v>
      </c>
      <c r="G15" s="19">
        <f t="shared" si="0"/>
        <v>0.027320336861487604</v>
      </c>
      <c r="H15" s="19">
        <f t="shared" si="2"/>
        <v>-0.01724499352275921</v>
      </c>
      <c r="I15" s="19">
        <f t="shared" si="3"/>
        <v>0.24029744786383045</v>
      </c>
      <c r="J15" s="19">
        <f t="shared" si="1"/>
        <v>0.553341485064579</v>
      </c>
      <c r="K15" s="12"/>
    </row>
    <row r="16" spans="1:11" ht="18.75">
      <c r="A16" s="21" t="s">
        <v>25</v>
      </c>
      <c r="B16" s="21"/>
      <c r="C16" s="21"/>
      <c r="D16" s="22"/>
      <c r="E16" s="22"/>
      <c r="F16" s="21"/>
      <c r="G16" s="25"/>
      <c r="H16" s="25"/>
      <c r="I16" s="25"/>
      <c r="J16" s="25"/>
      <c r="K16" s="12"/>
    </row>
    <row r="17" spans="1:11" ht="18.75">
      <c r="A17" s="17" t="s">
        <v>26</v>
      </c>
      <c r="B17" s="24">
        <v>7093.04</v>
      </c>
      <c r="C17" s="24">
        <v>7721.660000000001</v>
      </c>
      <c r="D17" s="18">
        <v>8201.02</v>
      </c>
      <c r="E17" s="18">
        <f>'[1]азия-индексы'!S95*1</f>
        <v>7937.740000000001</v>
      </c>
      <c r="F17" s="18">
        <f>'[1]азия-индексы'!K95*1</f>
        <v>7992.89</v>
      </c>
      <c r="G17" s="19">
        <f aca="true" t="shared" si="4" ref="G17:G22">IF(ISERROR(F17/E17-1),"н/д",F17/E17-1)</f>
        <v>0.006947821420202782</v>
      </c>
      <c r="H17" s="19">
        <f aca="true" t="shared" si="5" ref="H17:H22">IF(ISERROR(F17/D17-1),"н/д",F17/D17-1)</f>
        <v>-0.02537855047298998</v>
      </c>
      <c r="I17" s="19">
        <f aca="true" t="shared" si="6" ref="I17:I22">IF(ISERROR(F17/C17-1),"н/д",F17/C17-1)</f>
        <v>0.03512586671777829</v>
      </c>
      <c r="J17" s="19">
        <f aca="true" t="shared" si="7" ref="J17:J22">IF(ISERROR(F17/B17-1),"н/д",F17/B17-1)</f>
        <v>0.12686379887890098</v>
      </c>
      <c r="K17" s="12"/>
    </row>
    <row r="18" spans="1:11" ht="18.75">
      <c r="A18" s="17" t="s">
        <v>27</v>
      </c>
      <c r="B18" s="24">
        <v>339.32</v>
      </c>
      <c r="C18" s="24">
        <v>447.15999999999997</v>
      </c>
      <c r="D18" s="18">
        <v>517.03</v>
      </c>
      <c r="E18" s="18">
        <f>'[1]азия-индексы'!S107</f>
        <v>509.03</v>
      </c>
      <c r="F18" s="18">
        <f>'[1]азия-индексы'!K107*1</f>
        <v>498.52</v>
      </c>
      <c r="G18" s="19">
        <f t="shared" si="4"/>
        <v>-0.020647113136750272</v>
      </c>
      <c r="H18" s="19">
        <f t="shared" si="5"/>
        <v>-0.035800630524340904</v>
      </c>
      <c r="I18" s="19">
        <f>IF(ISERROR(F18/C18-1),"н/д",F18/C18-1)</f>
        <v>0.11485821629841664</v>
      </c>
      <c r="J18" s="19">
        <f t="shared" si="7"/>
        <v>0.4691736414004479</v>
      </c>
      <c r="K18" s="12"/>
    </row>
    <row r="19" spans="1:11" ht="18.75">
      <c r="A19" s="17" t="s">
        <v>28</v>
      </c>
      <c r="B19" s="24">
        <v>15814.72</v>
      </c>
      <c r="C19" s="24">
        <v>19742.52</v>
      </c>
      <c r="D19" s="18">
        <v>19610.48</v>
      </c>
      <c r="E19" s="18">
        <f>'[1]Индия'!C686</f>
        <v>19177.93</v>
      </c>
      <c r="F19" s="18">
        <f>'[1]Индия'!C681</f>
        <v>19272.0535</v>
      </c>
      <c r="G19" s="19">
        <f t="shared" si="4"/>
        <v>0.004907907162034819</v>
      </c>
      <c r="H19" s="19">
        <f t="shared" si="5"/>
        <v>-0.017257430720716616</v>
      </c>
      <c r="I19" s="19">
        <f t="shared" si="6"/>
        <v>-0.023830113886170512</v>
      </c>
      <c r="J19" s="19">
        <f t="shared" si="7"/>
        <v>0.2186149043422838</v>
      </c>
      <c r="K19" s="12"/>
    </row>
    <row r="20" spans="1:11" ht="18.75">
      <c r="A20" s="17" t="s">
        <v>29</v>
      </c>
      <c r="B20" s="24">
        <v>3889.07</v>
      </c>
      <c r="C20" s="24">
        <v>4398.09</v>
      </c>
      <c r="D20" s="18">
        <v>4971.35</v>
      </c>
      <c r="E20" s="18">
        <f>'[1]азия-индексы'!S103</f>
        <v>4760.74</v>
      </c>
      <c r="F20" s="18">
        <f>'[1]азия-индексы'!K103*1</f>
        <v>4768.45</v>
      </c>
      <c r="G20" s="19">
        <f t="shared" si="4"/>
        <v>0.0016194961287530063</v>
      </c>
      <c r="H20" s="19">
        <f t="shared" si="5"/>
        <v>-0.04081386343749693</v>
      </c>
      <c r="I20" s="19">
        <f t="shared" si="6"/>
        <v>0.08420928175639864</v>
      </c>
      <c r="J20" s="19">
        <f>IF(ISERROR(F20/B20-1),"н/д",F20/B20-1)</f>
        <v>0.2261157551805444</v>
      </c>
      <c r="K20" s="12"/>
    </row>
    <row r="21" spans="1:11" ht="18.75">
      <c r="A21" s="17" t="s">
        <v>30</v>
      </c>
      <c r="B21" s="18">
        <v>2200.13</v>
      </c>
      <c r="C21" s="18">
        <v>2276.07</v>
      </c>
      <c r="D21" s="18">
        <v>2298.92</v>
      </c>
      <c r="E21" s="18">
        <f>'[1]азия-индексы'!S125</f>
        <v>2161.6499999999996</v>
      </c>
      <c r="F21" s="18">
        <f>'[1]азия-индексы'!K125*1</f>
        <v>2156.22</v>
      </c>
      <c r="G21" s="19">
        <f t="shared" si="4"/>
        <v>-0.002511970022899046</v>
      </c>
      <c r="H21" s="19">
        <f t="shared" si="5"/>
        <v>-0.06207262540671288</v>
      </c>
      <c r="I21" s="19">
        <f t="shared" si="6"/>
        <v>-0.052656552742226914</v>
      </c>
      <c r="J21" s="19">
        <f t="shared" si="7"/>
        <v>-0.019957911577952347</v>
      </c>
      <c r="K21" s="12"/>
    </row>
    <row r="22" spans="1:11" ht="18.75">
      <c r="A22" s="17" t="s">
        <v>31</v>
      </c>
      <c r="B22" s="24">
        <v>58600.37</v>
      </c>
      <c r="C22" s="24">
        <v>61932.54</v>
      </c>
      <c r="D22" s="18">
        <v>53506.08</v>
      </c>
      <c r="E22" s="18">
        <f>'[1]Бразилия'!C686</f>
        <v>50414.89</v>
      </c>
      <c r="F22" s="18">
        <f>'[1]Бразилия'!C681</f>
        <v>49332.34</v>
      </c>
      <c r="G22" s="19">
        <f t="shared" si="4"/>
        <v>-0.02147282281087992</v>
      </c>
      <c r="H22" s="19">
        <f t="shared" si="5"/>
        <v>-0.07800496691217162</v>
      </c>
      <c r="I22" s="19">
        <f t="shared" si="6"/>
        <v>-0.2034503994184641</v>
      </c>
      <c r="J22" s="19">
        <f t="shared" si="7"/>
        <v>-0.1581565099332991</v>
      </c>
      <c r="K22" s="12"/>
    </row>
    <row r="23" spans="1:14" ht="36.75" customHeight="1">
      <c r="A23" s="60" t="s">
        <v>32</v>
      </c>
      <c r="B23" s="60"/>
      <c r="C23" s="21"/>
      <c r="D23" s="21"/>
      <c r="E23" s="21"/>
      <c r="F23" s="21"/>
      <c r="G23" s="9"/>
      <c r="H23" s="9"/>
      <c r="I23" s="9"/>
      <c r="J23" s="9"/>
      <c r="K23" s="12"/>
      <c r="L23" s="8"/>
      <c r="M23" s="8"/>
      <c r="N23" s="8"/>
    </row>
    <row r="24" spans="1:11" ht="18.75">
      <c r="A24" s="17" t="s">
        <v>33</v>
      </c>
      <c r="B24" s="26">
        <v>112.45</v>
      </c>
      <c r="C24" s="26">
        <v>111.02</v>
      </c>
      <c r="D24" s="18">
        <v>101.81</v>
      </c>
      <c r="E24" s="18">
        <f>'[1]нефть Brent'!C686</f>
        <v>105.93</v>
      </c>
      <c r="F24" s="27">
        <f>'[1]нефть Brent'!C681</f>
        <v>106.1205</v>
      </c>
      <c r="G24" s="19">
        <f>IF(ISERROR(F24/E24-1),"н/д",F24/E24-1)</f>
        <v>0.0017983574058340057</v>
      </c>
      <c r="H24" s="19">
        <f aca="true" t="shared" si="8" ref="H24:H33">IF(ISERROR(F24/D24-1),"н/д",F24/D24-1)</f>
        <v>0.04233867007170233</v>
      </c>
      <c r="I24" s="19">
        <f aca="true" t="shared" si="9" ref="I24:I33">IF(ISERROR(F24/C24-1),"н/д",F24/C24-1)</f>
        <v>-0.044131687984146906</v>
      </c>
      <c r="J24" s="19">
        <f>IF(ISERROR(F24/B24-1),"н/д",F24/B24-1)</f>
        <v>-0.05628723877278785</v>
      </c>
      <c r="K24" s="12"/>
    </row>
    <row r="25" spans="1:11" ht="18.75">
      <c r="A25" s="17" t="s">
        <v>34</v>
      </c>
      <c r="B25" s="26">
        <v>101.30999999999999</v>
      </c>
      <c r="C25" s="26">
        <v>93.16</v>
      </c>
      <c r="D25" s="18">
        <v>93.44999999999999</v>
      </c>
      <c r="E25" s="18">
        <f>'[1]сырье'!P86</f>
        <v>97.85000000000001</v>
      </c>
      <c r="F25" s="27">
        <f>'[1]сырье'!M86*1</f>
        <v>98.12</v>
      </c>
      <c r="G25" s="19">
        <f aca="true" t="shared" si="10" ref="G25:G33">IF(ISERROR(F25/E25-1),"н/д",F25/E25-1)</f>
        <v>0.0027593254982114512</v>
      </c>
      <c r="H25" s="19">
        <f t="shared" si="8"/>
        <v>0.049973247726056824</v>
      </c>
      <c r="I25" s="19">
        <f t="shared" si="9"/>
        <v>0.05324173465006443</v>
      </c>
      <c r="J25" s="19">
        <f aca="true" t="shared" si="11" ref="J25:J31">IF(ISERROR(F25/B25-1),"н/д",F25/B25-1)</f>
        <v>-0.03148751357220392</v>
      </c>
      <c r="K25" s="12"/>
    </row>
    <row r="26" spans="1:116" s="28" customFormat="1" ht="18.75">
      <c r="A26" s="17" t="s">
        <v>35</v>
      </c>
      <c r="B26" s="26">
        <v>1608.1023327005457</v>
      </c>
      <c r="C26" s="26">
        <v>1662.2</v>
      </c>
      <c r="D26" s="18">
        <v>1411.9</v>
      </c>
      <c r="E26" s="18">
        <f>'[1]Золото'!C686</f>
        <v>1387.6</v>
      </c>
      <c r="F26" s="18">
        <f>'[1]Золото'!C681</f>
        <v>1386.44</v>
      </c>
      <c r="G26" s="19">
        <f t="shared" si="10"/>
        <v>-0.000835975785528853</v>
      </c>
      <c r="H26" s="19">
        <f t="shared" si="8"/>
        <v>-0.018032438557971542</v>
      </c>
      <c r="I26" s="19">
        <f t="shared" si="9"/>
        <v>-0.16590061364456743</v>
      </c>
      <c r="J26" s="19">
        <f t="shared" si="11"/>
        <v>-0.13784093722959778</v>
      </c>
      <c r="K26" s="12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7" t="s">
        <v>36</v>
      </c>
      <c r="B27" s="26">
        <v>7530.990876235418</v>
      </c>
      <c r="C27" s="26">
        <v>8095.42</v>
      </c>
      <c r="D27" s="18">
        <v>7342.53</v>
      </c>
      <c r="E27" s="18">
        <f>'[1]Медь'!C686</f>
        <v>7058.14</v>
      </c>
      <c r="F27" s="18">
        <f>'[1]Медь'!C681</f>
        <v>7076.17</v>
      </c>
      <c r="G27" s="19">
        <f t="shared" si="10"/>
        <v>0.00255449736049429</v>
      </c>
      <c r="H27" s="19">
        <f t="shared" si="8"/>
        <v>-0.03627632437320649</v>
      </c>
      <c r="I27" s="19">
        <f t="shared" si="9"/>
        <v>-0.12590452379246542</v>
      </c>
      <c r="J27" s="19">
        <f t="shared" si="11"/>
        <v>-0.060393231609221276</v>
      </c>
      <c r="K27" s="12"/>
    </row>
    <row r="28" spans="1:11" ht="18.75">
      <c r="A28" s="17" t="s">
        <v>37</v>
      </c>
      <c r="B28" s="26">
        <v>19100.067964658378</v>
      </c>
      <c r="C28" s="26">
        <v>17325</v>
      </c>
      <c r="D28" s="18">
        <v>15185</v>
      </c>
      <c r="E28" s="18">
        <f>'[1]Никель'!C686</f>
        <v>14325</v>
      </c>
      <c r="F28" s="18">
        <f>'[1]Никель'!C681</f>
        <v>14237</v>
      </c>
      <c r="G28" s="19">
        <f t="shared" si="10"/>
        <v>-0.006143106457242586</v>
      </c>
      <c r="H28" s="19">
        <f t="shared" si="8"/>
        <v>-0.06243002963450772</v>
      </c>
      <c r="I28" s="19">
        <f t="shared" si="9"/>
        <v>-0.1782395382395382</v>
      </c>
      <c r="J28" s="19">
        <f t="shared" si="11"/>
        <v>-0.2546099822082679</v>
      </c>
      <c r="K28" s="12"/>
    </row>
    <row r="29" spans="1:11" ht="18.75">
      <c r="A29" s="17" t="s">
        <v>38</v>
      </c>
      <c r="B29" s="26">
        <v>2108.0028610029403</v>
      </c>
      <c r="C29" s="26">
        <v>2067</v>
      </c>
      <c r="D29" s="18">
        <v>1925</v>
      </c>
      <c r="E29" s="18">
        <f>'[1]Алюминий'!C686</f>
        <v>1851</v>
      </c>
      <c r="F29" s="18">
        <f>'[1]Алюминий'!C681</f>
        <v>1848.68</v>
      </c>
      <c r="G29" s="19">
        <f t="shared" si="10"/>
        <v>-0.001253376553214447</v>
      </c>
      <c r="H29" s="19">
        <f t="shared" si="8"/>
        <v>-0.039646753246753264</v>
      </c>
      <c r="I29" s="19">
        <f t="shared" si="9"/>
        <v>-0.1056216739235607</v>
      </c>
      <c r="J29" s="19">
        <f t="shared" si="11"/>
        <v>-0.12301826804901028</v>
      </c>
      <c r="K29" s="12"/>
    </row>
    <row r="30" spans="1:11" ht="18.75">
      <c r="A30" s="17" t="s">
        <v>39</v>
      </c>
      <c r="B30" s="26">
        <v>96.44</v>
      </c>
      <c r="C30" s="26">
        <v>75.12</v>
      </c>
      <c r="D30" s="18">
        <v>82.36</v>
      </c>
      <c r="E30" s="18">
        <f>'[1]сырье'!P105</f>
        <v>89.44</v>
      </c>
      <c r="F30" s="18" t="str">
        <f>'[1]сырье'!M105</f>
        <v>88,35</v>
      </c>
      <c r="G30" s="19">
        <f t="shared" si="10"/>
        <v>-0.012186940966010806</v>
      </c>
      <c r="H30" s="19">
        <f t="shared" si="8"/>
        <v>0.07272948033025739</v>
      </c>
      <c r="I30" s="19">
        <f t="shared" si="9"/>
        <v>0.17611821086261958</v>
      </c>
      <c r="J30" s="19">
        <f t="shared" si="11"/>
        <v>-0.08388635420987145</v>
      </c>
      <c r="K30" s="12"/>
    </row>
    <row r="31" spans="1:11" ht="18.75">
      <c r="A31" s="17" t="s">
        <v>40</v>
      </c>
      <c r="B31" s="26">
        <v>23.29</v>
      </c>
      <c r="C31" s="26">
        <v>18.86</v>
      </c>
      <c r="D31" s="18">
        <v>16.55</v>
      </c>
      <c r="E31" s="18">
        <f>'[1]Сахар'!C686</f>
        <v>16.24</v>
      </c>
      <c r="F31" s="18">
        <f>'[1]Сахар'!C681</f>
        <v>16.08</v>
      </c>
      <c r="G31" s="19">
        <f t="shared" si="10"/>
        <v>-0.009852216748768461</v>
      </c>
      <c r="H31" s="19">
        <f t="shared" si="8"/>
        <v>-0.028398791540785617</v>
      </c>
      <c r="I31" s="19">
        <f t="shared" si="9"/>
        <v>-0.1474019088016968</v>
      </c>
      <c r="J31" s="19">
        <f t="shared" si="11"/>
        <v>-0.3095749248604551</v>
      </c>
      <c r="K31" s="12"/>
    </row>
    <row r="32" spans="1:11" ht="18.75">
      <c r="A32" s="17" t="s">
        <v>41</v>
      </c>
      <c r="B32" s="26">
        <v>652</v>
      </c>
      <c r="C32" s="26">
        <v>688.75</v>
      </c>
      <c r="D32" s="18">
        <v>560</v>
      </c>
      <c r="E32" s="18">
        <f>'[1]сырье'!P102</f>
        <v>533</v>
      </c>
      <c r="F32" s="18">
        <f>'[1]сырье'!M102*1</f>
        <v>529</v>
      </c>
      <c r="G32" s="19">
        <f t="shared" si="10"/>
        <v>-0.007504690431519689</v>
      </c>
      <c r="H32" s="19">
        <f t="shared" si="8"/>
        <v>-0.05535714285714288</v>
      </c>
      <c r="I32" s="19">
        <f t="shared" si="9"/>
        <v>-0.2319419237749546</v>
      </c>
      <c r="J32" s="19">
        <f>IF(ISERROR(F32/B32-1),"н/д",F32/B32-1)</f>
        <v>-0.18865030674846628</v>
      </c>
      <c r="K32" s="12"/>
    </row>
    <row r="33" spans="1:11" ht="18.75">
      <c r="A33" s="17" t="s">
        <v>42</v>
      </c>
      <c r="B33" s="26">
        <v>698</v>
      </c>
      <c r="C33" s="26">
        <v>750.4</v>
      </c>
      <c r="D33" s="18">
        <v>708.6</v>
      </c>
      <c r="E33" s="18">
        <f>'[1]Пшеница'!C686</f>
        <v>680.6</v>
      </c>
      <c r="F33" s="18">
        <f>'[1]Пшеница'!C681</f>
        <v>677.4</v>
      </c>
      <c r="G33" s="19">
        <f t="shared" si="10"/>
        <v>-0.0047017337643256996</v>
      </c>
      <c r="H33" s="19">
        <f t="shared" si="8"/>
        <v>-0.04403048264182907</v>
      </c>
      <c r="I33" s="19">
        <f t="shared" si="9"/>
        <v>-0.09728144989339016</v>
      </c>
      <c r="J33" s="19">
        <f>IF(ISERROR(F33/B33-1),"н/д",F33/B33-1)</f>
        <v>-0.029512893982808097</v>
      </c>
      <c r="K33" s="12"/>
    </row>
    <row r="34" spans="1:14" ht="36" customHeight="1">
      <c r="A34" s="60" t="s">
        <v>43</v>
      </c>
      <c r="B34" s="60"/>
      <c r="C34" s="60"/>
      <c r="D34" s="29"/>
      <c r="E34" s="1"/>
      <c r="F34" s="1"/>
      <c r="G34" s="9"/>
      <c r="H34" s="9"/>
      <c r="I34" s="9"/>
      <c r="J34" s="9"/>
      <c r="K34" s="12"/>
      <c r="L34" s="8"/>
      <c r="M34" s="8"/>
      <c r="N34" s="8"/>
    </row>
    <row r="35" spans="1:11" ht="18.75">
      <c r="A35" s="30" t="s">
        <v>13</v>
      </c>
      <c r="B35" s="31">
        <f>B4</f>
        <v>40909</v>
      </c>
      <c r="C35" s="31">
        <f>C4</f>
        <v>41275</v>
      </c>
      <c r="D35" s="31">
        <f>D4</f>
        <v>41426</v>
      </c>
      <c r="E35" s="13">
        <f>E4</f>
        <v>41439</v>
      </c>
      <c r="F35" s="31">
        <f>I1</f>
        <v>41442</v>
      </c>
      <c r="G35" s="32"/>
      <c r="H35" s="33"/>
      <c r="I35" s="32"/>
      <c r="J35" s="34">
        <f>WEEKDAY(F35)</f>
        <v>2</v>
      </c>
      <c r="K35" s="12"/>
    </row>
    <row r="36" spans="1:11" ht="18.75">
      <c r="A36" s="17" t="s">
        <v>44</v>
      </c>
      <c r="B36" s="26">
        <v>8</v>
      </c>
      <c r="C36" s="26">
        <v>8.25</v>
      </c>
      <c r="D36" s="26">
        <v>8.25</v>
      </c>
      <c r="E36" s="26">
        <v>8.25</v>
      </c>
      <c r="F36" s="26">
        <v>8.25</v>
      </c>
      <c r="G36" s="19">
        <f aca="true" t="shared" si="12" ref="G36:G42">IF(ISERROR(F36/E36-1),"н/д",F36/E36-1)</f>
        <v>0</v>
      </c>
      <c r="H36" s="19">
        <f>IF(ISERROR(F36/D36-1),"н/д",F36/D36-1)</f>
        <v>0</v>
      </c>
      <c r="I36" s="19">
        <f>IF(ISERROR(F36/C36-1),"н/д",F36/C36-1)</f>
        <v>0</v>
      </c>
      <c r="J36" s="19">
        <f>IF(ISERROR(F36/B36-1),"н/д",F36/B36-1)</f>
        <v>0.03125</v>
      </c>
      <c r="K36" s="12"/>
    </row>
    <row r="37" spans="1:11" ht="37.5">
      <c r="A37" s="17" t="s">
        <v>45</v>
      </c>
      <c r="B37" s="18">
        <v>981.4</v>
      </c>
      <c r="C37" s="18">
        <v>1366.5</v>
      </c>
      <c r="D37" s="18">
        <v>1051.4</v>
      </c>
      <c r="E37" s="18">
        <f>'[1]ост. ср-тв на кс'!AJ5</f>
        <v>854.2</v>
      </c>
      <c r="F37" s="18">
        <f>'[1]ост. ср-тв на кс'!AI5</f>
        <v>846.6</v>
      </c>
      <c r="G37" s="19">
        <f t="shared" si="12"/>
        <v>-0.008897213767267598</v>
      </c>
      <c r="H37" s="19">
        <f aca="true" t="shared" si="13" ref="H37:H42">IF(ISERROR(F37/D37-1),"н/д",F37/D37-1)</f>
        <v>-0.19478790184515893</v>
      </c>
      <c r="I37" s="19">
        <f aca="true" t="shared" si="14" ref="I37:I42">IF(ISERROR(F37/C37-1),"н/д",F37/C37-1)</f>
        <v>-0.3804610318331504</v>
      </c>
      <c r="J37" s="19">
        <f aca="true" t="shared" si="15" ref="J37:J42">IF(ISERROR(F37/B37-1),"н/д",F37/B37-1)</f>
        <v>-0.1373547992663542</v>
      </c>
      <c r="K37" s="12"/>
    </row>
    <row r="38" spans="1:11" ht="37.5">
      <c r="A38" s="17" t="s">
        <v>46</v>
      </c>
      <c r="B38" s="18">
        <v>735.5</v>
      </c>
      <c r="C38" s="18">
        <v>981.8</v>
      </c>
      <c r="D38" s="18">
        <v>782.1</v>
      </c>
      <c r="E38" s="18">
        <f>'[1]ост. ср-тв на кс'!AL5</f>
        <v>646.6</v>
      </c>
      <c r="F38" s="18">
        <f>'[1]ост. ср-тв на кс'!AK5</f>
        <v>653.8</v>
      </c>
      <c r="G38" s="19">
        <f t="shared" si="12"/>
        <v>0.011135168574079701</v>
      </c>
      <c r="H38" s="19">
        <f t="shared" si="13"/>
        <v>-0.16404551847589832</v>
      </c>
      <c r="I38" s="19">
        <f t="shared" si="14"/>
        <v>-0.3340802607455694</v>
      </c>
      <c r="J38" s="19">
        <f t="shared" si="15"/>
        <v>-0.11108089734874238</v>
      </c>
      <c r="K38" s="12"/>
    </row>
    <row r="39" spans="1:11" ht="18.75">
      <c r="A39" s="17" t="s">
        <v>47</v>
      </c>
      <c r="B39" s="18">
        <v>6.35</v>
      </c>
      <c r="C39" s="26">
        <v>6.7</v>
      </c>
      <c r="D39" s="26">
        <v>6.52</v>
      </c>
      <c r="E39" s="26">
        <f>'[1]mibid-mibor'!C8</f>
        <v>6.5</v>
      </c>
      <c r="F39" s="26">
        <f>'[1]mibid-mibor'!D8</f>
        <v>6.5</v>
      </c>
      <c r="G39" s="19">
        <f t="shared" si="12"/>
        <v>0</v>
      </c>
      <c r="H39" s="19">
        <f t="shared" si="13"/>
        <v>-0.0030674846625766694</v>
      </c>
      <c r="I39" s="19">
        <f t="shared" si="14"/>
        <v>-0.02985074626865669</v>
      </c>
      <c r="J39" s="19">
        <f t="shared" si="15"/>
        <v>0.023622047244094446</v>
      </c>
      <c r="K39" s="12"/>
    </row>
    <row r="40" spans="1:11" ht="18.75">
      <c r="A40" s="17" t="s">
        <v>48</v>
      </c>
      <c r="B40" s="26">
        <v>7.39</v>
      </c>
      <c r="C40" s="26">
        <v>7.53</v>
      </c>
      <c r="D40" s="26">
        <v>7.38</v>
      </c>
      <c r="E40" s="26">
        <f>'[1]mibid-mibor'!E8</f>
        <v>7.39</v>
      </c>
      <c r="F40" s="26">
        <f>'[1]mibid-mibor'!F8</f>
        <v>7.39</v>
      </c>
      <c r="G40" s="19">
        <f t="shared" si="12"/>
        <v>0</v>
      </c>
      <c r="H40" s="19">
        <f t="shared" si="13"/>
        <v>0.0013550135501354532</v>
      </c>
      <c r="I40" s="19">
        <f t="shared" si="14"/>
        <v>-0.018592297476759723</v>
      </c>
      <c r="J40" s="19">
        <f t="shared" si="15"/>
        <v>0</v>
      </c>
      <c r="K40" s="12"/>
    </row>
    <row r="41" spans="1:11" ht="18.75">
      <c r="A41" s="17" t="s">
        <v>49</v>
      </c>
      <c r="B41" s="26">
        <v>32.19614933936725</v>
      </c>
      <c r="C41" s="26">
        <v>30.3727</v>
      </c>
      <c r="D41" s="26">
        <v>31.2559</v>
      </c>
      <c r="E41" s="26">
        <f>'[1]МакроDelay'!L7</f>
        <v>32.3467</v>
      </c>
      <c r="F41" s="26">
        <f>'[1]МакроDelay'!Q7</f>
        <v>31.8029</v>
      </c>
      <c r="G41" s="19">
        <f>IF(ISERROR(F41/E41-1),"н/д",F41/E41-1)</f>
        <v>-0.016811606748138086</v>
      </c>
      <c r="H41" s="19">
        <f>IF(ISERROR(F41/D41-1),"н/д",F41/D41-1)</f>
        <v>0.01750069586862013</v>
      </c>
      <c r="I41" s="19">
        <f t="shared" si="14"/>
        <v>0.04708833919934685</v>
      </c>
      <c r="J41" s="19">
        <f t="shared" si="15"/>
        <v>-0.012214173043557541</v>
      </c>
      <c r="K41" s="12"/>
    </row>
    <row r="42" spans="1:11" ht="18.75">
      <c r="A42" s="17" t="s">
        <v>50</v>
      </c>
      <c r="B42" s="26">
        <v>41.67128441586324</v>
      </c>
      <c r="C42" s="26">
        <v>40.2286</v>
      </c>
      <c r="D42" s="26">
        <v>40.8358</v>
      </c>
      <c r="E42" s="26">
        <f>'[1]МакроDelay'!L9</f>
        <v>43.2443</v>
      </c>
      <c r="F42" s="26">
        <f>'[1]МакроDelay'!Q9</f>
        <v>42.4442</v>
      </c>
      <c r="G42" s="19">
        <f t="shared" si="12"/>
        <v>-0.018501860360787492</v>
      </c>
      <c r="H42" s="19">
        <f t="shared" si="13"/>
        <v>0.039387008458264594</v>
      </c>
      <c r="I42" s="19">
        <f t="shared" si="14"/>
        <v>0.055075244974968074</v>
      </c>
      <c r="J42" s="19">
        <f t="shared" si="15"/>
        <v>0.018547918428032162</v>
      </c>
      <c r="K42" s="12"/>
    </row>
    <row r="43" spans="1:11" ht="18.75">
      <c r="A43" s="35" t="s">
        <v>51</v>
      </c>
      <c r="B43" s="36">
        <v>40544</v>
      </c>
      <c r="C43" s="36">
        <v>40909</v>
      </c>
      <c r="D43" s="36">
        <f>'[1]ЗВР-cbr'!D5</f>
        <v>41418</v>
      </c>
      <c r="E43" s="36">
        <f>'[1]ЗВР-cbr'!D4</f>
        <v>41425</v>
      </c>
      <c r="F43" s="36">
        <f>'[1]ЗВР-cbr'!D3</f>
        <v>41432</v>
      </c>
      <c r="G43" s="37"/>
      <c r="H43" s="37"/>
      <c r="I43" s="37"/>
      <c r="J43" s="37"/>
      <c r="K43" s="12"/>
    </row>
    <row r="44" spans="1:11" ht="37.5">
      <c r="A44" s="17" t="s">
        <v>52</v>
      </c>
      <c r="B44" s="18">
        <v>437.7</v>
      </c>
      <c r="C44" s="18">
        <v>498</v>
      </c>
      <c r="D44" s="18" t="str">
        <f>'[1]ЗВР-cbr'!L5</f>
        <v>513,7</v>
      </c>
      <c r="E44" s="18" t="str">
        <f>'[1]ЗВР-cbr'!L4</f>
        <v>518,4</v>
      </c>
      <c r="F44" s="18" t="str">
        <f>'[1]ЗВР-cbr'!L3</f>
        <v>515,8</v>
      </c>
      <c r="G44" s="19">
        <f>IF(ISERROR(F44/E44-1),"н/д",F44/E44-1)</f>
        <v>-0.005015432098765427</v>
      </c>
      <c r="H44" s="19"/>
      <c r="I44" s="19">
        <f>IF(ISERROR(F44/C44-1),"н/д",F44/C44-1)</f>
        <v>0.03574297188755016</v>
      </c>
      <c r="J44" s="19">
        <f>IF(ISERROR(F44/B44-1),"н/д",F44/B44-1)</f>
        <v>0.17843271647246972</v>
      </c>
      <c r="K44" s="12"/>
    </row>
    <row r="45" spans="1:11" ht="18.75">
      <c r="A45" s="38"/>
      <c r="B45" s="36">
        <v>40909</v>
      </c>
      <c r="C45" s="36">
        <v>41275</v>
      </c>
      <c r="D45" s="36">
        <v>41426</v>
      </c>
      <c r="E45" s="36">
        <v>41428</v>
      </c>
      <c r="F45" s="36">
        <v>41435</v>
      </c>
      <c r="G45" s="39"/>
      <c r="H45" s="37"/>
      <c r="I45" s="37"/>
      <c r="J45" s="37"/>
      <c r="K45" s="12"/>
    </row>
    <row r="46" spans="1:11" ht="56.25">
      <c r="A46" s="17" t="s">
        <v>53</v>
      </c>
      <c r="B46" s="18">
        <v>6.1</v>
      </c>
      <c r="C46" s="18">
        <v>6.6</v>
      </c>
      <c r="D46" s="40">
        <v>3</v>
      </c>
      <c r="E46" s="40">
        <v>3.2</v>
      </c>
      <c r="F46" s="40">
        <v>3.3</v>
      </c>
      <c r="G46" s="19">
        <f>IF(ISERROR(F46-E46),"н/д",F46-E46)/100</f>
        <v>0.0009999999999999966</v>
      </c>
      <c r="H46" s="19">
        <f>IF(ISERROR(F46-D46),"н/д",F46-D46)/100</f>
        <v>0.0029999999999999983</v>
      </c>
      <c r="I46" s="19"/>
      <c r="J46" s="19"/>
      <c r="K46" s="41"/>
    </row>
    <row r="47" spans="1:11" ht="18.75">
      <c r="A47" s="35" t="s">
        <v>54</v>
      </c>
      <c r="B47" s="42" t="s">
        <v>55</v>
      </c>
      <c r="C47" s="42" t="s">
        <v>56</v>
      </c>
      <c r="D47" s="42">
        <f>'[1]M2'!P24</f>
        <v>41314</v>
      </c>
      <c r="E47" s="42">
        <f>'[1]M2'!P23</f>
        <v>41345</v>
      </c>
      <c r="F47" s="42">
        <f>'[1]M2'!P22</f>
        <v>41375</v>
      </c>
      <c r="G47" s="43"/>
      <c r="H47" s="37"/>
      <c r="I47" s="44"/>
      <c r="J47" s="44"/>
      <c r="K47" s="41"/>
    </row>
    <row r="48" spans="1:11" ht="18.75">
      <c r="A48" s="17" t="s">
        <v>57</v>
      </c>
      <c r="B48" s="18">
        <v>20011.9</v>
      </c>
      <c r="C48" s="18">
        <v>24483.1</v>
      </c>
      <c r="D48" s="18">
        <f>'[1]M2'!Q24</f>
        <v>27173.6</v>
      </c>
      <c r="E48" s="18">
        <f>'[1]M2'!Q23</f>
        <v>27465.9</v>
      </c>
      <c r="F48" s="18">
        <f>'[1]M2'!Q22</f>
        <v>27841.2</v>
      </c>
      <c r="G48" s="19"/>
      <c r="H48" s="19">
        <f>IF(ISERROR(F48/D48-1),"н/д",F48/D48-1)</f>
        <v>0.02456796302293407</v>
      </c>
      <c r="I48" s="19">
        <f>IF(ISERROR(F48/C48-1),"н/д",F48/C48-1)</f>
        <v>0.13715991847437636</v>
      </c>
      <c r="J48" s="19">
        <f>IF(ISERROR(F48/B48-1),"н/д",F48/B48-1)</f>
        <v>0.3912322168309854</v>
      </c>
      <c r="K48" s="8"/>
    </row>
    <row r="49" spans="1:11" ht="75">
      <c r="A49" s="17" t="s">
        <v>58</v>
      </c>
      <c r="B49" s="18">
        <v>104.7</v>
      </c>
      <c r="C49" s="18">
        <v>102.6</v>
      </c>
      <c r="D49" s="18">
        <f>'[1]ПромПр-во'!B31</f>
        <v>97.9</v>
      </c>
      <c r="E49" s="18">
        <f>'[1]ПромПр-во'!B32</f>
        <v>102.6</v>
      </c>
      <c r="F49" s="18">
        <f>'[1]ПромПр-во'!B34</f>
        <v>102.3</v>
      </c>
      <c r="G49" s="19"/>
      <c r="H49" s="19"/>
      <c r="I49" s="19"/>
      <c r="J49" s="19"/>
      <c r="K49" s="8"/>
    </row>
    <row r="50" spans="1:11" ht="18.75">
      <c r="A50" s="35"/>
      <c r="B50" s="42">
        <v>40909</v>
      </c>
      <c r="C50" s="42">
        <v>41275</v>
      </c>
      <c r="D50" s="42">
        <v>41334</v>
      </c>
      <c r="E50" s="42">
        <v>41365</v>
      </c>
      <c r="F50" s="42">
        <v>41395</v>
      </c>
      <c r="G50" s="36"/>
      <c r="H50" s="37"/>
      <c r="I50" s="37"/>
      <c r="J50" s="37"/>
      <c r="K50" s="12"/>
    </row>
    <row r="51" spans="1:11" ht="18.75">
      <c r="A51" s="17" t="s">
        <v>59</v>
      </c>
      <c r="B51" s="18">
        <v>35.8014</v>
      </c>
      <c r="C51" s="18">
        <v>50.7692</v>
      </c>
      <c r="D51" s="18">
        <v>50.6165</v>
      </c>
      <c r="E51" s="18">
        <v>49.8039</v>
      </c>
      <c r="F51" s="18">
        <v>49.8374</v>
      </c>
      <c r="G51" s="19"/>
      <c r="H51" s="19">
        <f>IF(ISERROR(F51/E51-1),"н/д",F51/E51-1)</f>
        <v>0.0006726380865755832</v>
      </c>
      <c r="I51" s="19">
        <f>IF(ISERROR(F51/C51-1),"н/д",F51/C51-1)</f>
        <v>-0.018353647487059033</v>
      </c>
      <c r="J51" s="19">
        <f>IF(ISERROR(F51/B51-1),"н/д",F51/B51-1)</f>
        <v>0.39205170747512663</v>
      </c>
      <c r="K51" s="12"/>
    </row>
    <row r="52" spans="1:11" ht="37.5">
      <c r="A52" s="17" t="s">
        <v>60</v>
      </c>
      <c r="B52" s="18">
        <v>4190.553</v>
      </c>
      <c r="C52" s="18">
        <v>4977.898</v>
      </c>
      <c r="D52" s="18">
        <v>4841.925</v>
      </c>
      <c r="E52" s="18">
        <v>4790.192</v>
      </c>
      <c r="F52" s="18">
        <v>4909.188</v>
      </c>
      <c r="G52" s="19"/>
      <c r="H52" s="19">
        <f>IF(ISERROR(F52/E52-1),"н/д",F52/E52-1)</f>
        <v>0.024841592988339434</v>
      </c>
      <c r="I52" s="19">
        <f>IF(ISERROR(F52/C52-1),"н/д",F52/C52-1)</f>
        <v>-0.013803014846828887</v>
      </c>
      <c r="J52" s="19">
        <f>IF(ISERROR(F52/B52-1),"н/д",F52/B52-1)</f>
        <v>0.17148929986090145</v>
      </c>
      <c r="K52" s="8"/>
    </row>
    <row r="53" spans="1:14" ht="36" customHeight="1">
      <c r="A53" s="60" t="s">
        <v>61</v>
      </c>
      <c r="B53" s="60"/>
      <c r="C53" s="60"/>
      <c r="D53" s="60"/>
      <c r="E53" s="21"/>
      <c r="F53" s="21"/>
      <c r="G53" s="9"/>
      <c r="H53" s="9"/>
      <c r="I53" s="9"/>
      <c r="J53" s="9"/>
      <c r="K53" s="12"/>
      <c r="L53" s="8"/>
      <c r="M53" s="8"/>
      <c r="N53" s="8"/>
    </row>
    <row r="54" spans="1:10" ht="18.75">
      <c r="A54" s="6" t="s">
        <v>2</v>
      </c>
      <c r="B54" s="42" t="s">
        <v>62</v>
      </c>
      <c r="C54" s="42" t="s">
        <v>63</v>
      </c>
      <c r="D54" s="42">
        <v>41306</v>
      </c>
      <c r="E54" s="42">
        <v>41334</v>
      </c>
      <c r="F54" s="42">
        <v>41365</v>
      </c>
      <c r="G54" s="45" t="s">
        <v>64</v>
      </c>
      <c r="H54" s="6" t="s">
        <v>65</v>
      </c>
      <c r="I54" s="8"/>
      <c r="J54" s="12"/>
    </row>
    <row r="55" spans="1:10" ht="37.5">
      <c r="A55" s="17" t="s">
        <v>66</v>
      </c>
      <c r="B55" s="18">
        <v>11352.18</v>
      </c>
      <c r="C55" s="18">
        <v>12858.29</v>
      </c>
      <c r="D55" s="18">
        <v>1091.23</v>
      </c>
      <c r="E55" s="18">
        <f>'[1]Дох-Расх фед.б.'!J5*1</f>
        <v>1120.8</v>
      </c>
      <c r="F55" s="18">
        <f>'[1]Дох-Расх фед.б.'!J4*1</f>
        <v>1122.6</v>
      </c>
      <c r="G55" s="19">
        <f>IF(ISERROR(F55/E55-1),"н/д",F55/E55-1)</f>
        <v>0.0016059957173446548</v>
      </c>
      <c r="H55" s="19">
        <f>IF(ISERROR(C55/B55-1),"н/д",C55/B55-1)</f>
        <v>0.1326714340329347</v>
      </c>
      <c r="I55" s="46"/>
      <c r="J55" s="12"/>
    </row>
    <row r="56" spans="1:10" ht="37.5">
      <c r="A56" s="17" t="s">
        <v>67</v>
      </c>
      <c r="B56" s="18">
        <v>10935.66</v>
      </c>
      <c r="C56" s="18">
        <v>12871.11</v>
      </c>
      <c r="D56" s="18">
        <v>1172.48</v>
      </c>
      <c r="E56" s="18">
        <f>'[1]Дох-Расх фед.б.'!J29*1</f>
        <v>1002.3</v>
      </c>
      <c r="F56" s="18">
        <f>'[1]Дох-Расх фед.б.'!J28*1</f>
        <v>1057.1</v>
      </c>
      <c r="G56" s="19">
        <f>IF(ISERROR(F56/E56-1),"н/д",F56/E56-1)</f>
        <v>0.05467424922677844</v>
      </c>
      <c r="H56" s="19">
        <f>IF(ISERROR(C56/B56-1),"н/д",C56/B56-1)</f>
        <v>0.1769852025392158</v>
      </c>
      <c r="I56" s="8"/>
      <c r="J56" s="12"/>
    </row>
    <row r="57" spans="1:10" ht="18.75">
      <c r="A57" s="17" t="s">
        <v>68</v>
      </c>
      <c r="B57" s="24">
        <f>B55-B56</f>
        <v>416.52000000000044</v>
      </c>
      <c r="C57" s="24">
        <f>C55-C56</f>
        <v>-12.819999999999709</v>
      </c>
      <c r="D57" s="24">
        <f>D55-D56</f>
        <v>-81.25</v>
      </c>
      <c r="E57" s="24">
        <f>E55-E56</f>
        <v>118.5</v>
      </c>
      <c r="F57" s="18">
        <f>F55-F56</f>
        <v>65.5</v>
      </c>
      <c r="G57" s="19"/>
      <c r="H57" s="19"/>
      <c r="I57" s="8"/>
      <c r="J57" s="12"/>
    </row>
    <row r="58" spans="1:10" ht="18.75">
      <c r="A58" s="6" t="s">
        <v>2</v>
      </c>
      <c r="B58" s="42" t="s">
        <v>62</v>
      </c>
      <c r="C58" s="42" t="s">
        <v>63</v>
      </c>
      <c r="D58" s="42">
        <v>41275</v>
      </c>
      <c r="E58" s="42">
        <v>41306</v>
      </c>
      <c r="F58" s="42">
        <v>41334</v>
      </c>
      <c r="G58" s="45" t="s">
        <v>64</v>
      </c>
      <c r="H58" s="6" t="s">
        <v>65</v>
      </c>
      <c r="I58" s="12"/>
      <c r="J58" s="5"/>
    </row>
    <row r="59" spans="1:10" ht="37.5">
      <c r="A59" s="17" t="s">
        <v>69</v>
      </c>
      <c r="B59" s="40">
        <v>522</v>
      </c>
      <c r="C59" s="40">
        <v>531.863</v>
      </c>
      <c r="D59" s="40">
        <v>39.038</v>
      </c>
      <c r="E59" s="40">
        <v>41.916</v>
      </c>
      <c r="F59" s="40">
        <v>44.243</v>
      </c>
      <c r="G59" s="19">
        <f>IF(ISERROR(F59/E59-1),"н/д",F59/E59-1)</f>
        <v>0.055515793491745624</v>
      </c>
      <c r="H59" s="19">
        <f>IF(ISERROR(C59/B59-1),"н/д",C59/B59-1)</f>
        <v>0.018894636015325705</v>
      </c>
      <c r="I59" s="12"/>
      <c r="J59" s="5"/>
    </row>
    <row r="60" spans="1:10" ht="37.5">
      <c r="A60" s="17" t="s">
        <v>70</v>
      </c>
      <c r="B60" s="40">
        <v>323.2</v>
      </c>
      <c r="C60" s="40">
        <v>333.802</v>
      </c>
      <c r="D60" s="40">
        <v>21.296</v>
      </c>
      <c r="E60" s="40">
        <v>26.01</v>
      </c>
      <c r="F60" s="40">
        <v>28.131</v>
      </c>
      <c r="G60" s="19">
        <f>IF(ISERROR(F60/E60-1),"н/д",F60/E60-1)</f>
        <v>0.08154555940023056</v>
      </c>
      <c r="H60" s="19">
        <f>IF(ISERROR(C60/B60-1),"н/д",C60/B60-1)</f>
        <v>0.032803217821782304</v>
      </c>
      <c r="I60" s="12"/>
      <c r="J60" s="5"/>
    </row>
    <row r="61" spans="1:10" ht="37.5">
      <c r="A61" s="17" t="s">
        <v>71</v>
      </c>
      <c r="B61" s="40">
        <f>B59-B60</f>
        <v>198.8</v>
      </c>
      <c r="C61" s="40">
        <f>C59-C60</f>
        <v>198.06100000000004</v>
      </c>
      <c r="D61" s="40">
        <v>17.741999999999997</v>
      </c>
      <c r="E61" s="40">
        <v>15.905999999999995</v>
      </c>
      <c r="F61" s="40">
        <f>F59-F60</f>
        <v>16.112000000000002</v>
      </c>
      <c r="G61" s="19">
        <f>IF(ISERROR(F61/E61-1),"н/д",F61/E61-1)</f>
        <v>0.01295108763988484</v>
      </c>
      <c r="H61" s="19">
        <f>IF(ISERROR(C61/B61-1),"н/д",C61/B61-1)</f>
        <v>-0.0037173038229375566</v>
      </c>
      <c r="I61" s="12"/>
      <c r="J61" s="5"/>
    </row>
    <row r="62" spans="1:11" ht="37.5">
      <c r="A62" s="6" t="s">
        <v>2</v>
      </c>
      <c r="B62" s="42" t="s">
        <v>62</v>
      </c>
      <c r="C62" s="42" t="s">
        <v>63</v>
      </c>
      <c r="D62" s="42" t="s">
        <v>72</v>
      </c>
      <c r="E62" s="42" t="s">
        <v>73</v>
      </c>
      <c r="F62" s="42" t="s">
        <v>74</v>
      </c>
      <c r="G62" s="45" t="s">
        <v>75</v>
      </c>
      <c r="H62" s="6" t="s">
        <v>65</v>
      </c>
      <c r="I62" s="8"/>
      <c r="J62" s="8"/>
      <c r="K62" s="12"/>
    </row>
    <row r="63" spans="1:11" ht="56.25">
      <c r="A63" s="17" t="s">
        <v>76</v>
      </c>
      <c r="B63" s="18">
        <v>-86.204</v>
      </c>
      <c r="C63" s="18">
        <v>-74.8</v>
      </c>
      <c r="D63" s="18">
        <v>-6.3</v>
      </c>
      <c r="E63" s="18">
        <v>-12.8</v>
      </c>
      <c r="F63" s="18">
        <v>-23</v>
      </c>
      <c r="G63" s="19">
        <f>IF(ISERROR(F63/E63-1),"н/д",F63/E63-1)</f>
        <v>0.796875</v>
      </c>
      <c r="H63" s="19">
        <f>IF(ISERROR(C63/B63-1),"н/д",C63/B63-1)</f>
        <v>-0.13229084497239108</v>
      </c>
      <c r="I63" s="8"/>
      <c r="J63" s="8"/>
      <c r="K63" s="12"/>
    </row>
    <row r="64" spans="1:10" ht="18.75">
      <c r="A64" s="6" t="s">
        <v>2</v>
      </c>
      <c r="B64" s="42" t="s">
        <v>62</v>
      </c>
      <c r="C64" s="42" t="s">
        <v>63</v>
      </c>
      <c r="D64" s="42">
        <v>41275</v>
      </c>
      <c r="E64" s="42">
        <v>41306</v>
      </c>
      <c r="F64" s="42">
        <v>41334</v>
      </c>
      <c r="G64" s="45" t="s">
        <v>64</v>
      </c>
      <c r="H64" s="6" t="s">
        <v>65</v>
      </c>
      <c r="I64" s="12"/>
      <c r="J64" s="5"/>
    </row>
    <row r="65" spans="1:10" ht="37.5">
      <c r="A65" s="17" t="s">
        <v>77</v>
      </c>
      <c r="B65" s="18">
        <v>9818.048</v>
      </c>
      <c r="C65" s="18">
        <v>11871.363</v>
      </c>
      <c r="D65" s="18">
        <v>14251.046</v>
      </c>
      <c r="E65" s="18">
        <v>14069.26</v>
      </c>
      <c r="F65" s="18">
        <v>14396.193</v>
      </c>
      <c r="G65" s="19">
        <f>IF(ISERROR(F65/E65-1),"н/д",F65/E65-1)</f>
        <v>0.02323739841327832</v>
      </c>
      <c r="H65" s="19">
        <f>IF(ISERROR(C65/B65-1),"н/д",C65/B65-1)</f>
        <v>0.20913678564211535</v>
      </c>
      <c r="I65" s="12"/>
      <c r="J65" s="5"/>
    </row>
    <row r="66" spans="1:11" ht="18.75">
      <c r="A66" s="17" t="s">
        <v>78</v>
      </c>
      <c r="B66" s="18">
        <v>7.5</v>
      </c>
      <c r="C66" s="18">
        <v>6.6</v>
      </c>
      <c r="D66" s="18">
        <v>6</v>
      </c>
      <c r="E66" s="18">
        <v>5.8</v>
      </c>
      <c r="F66" s="18">
        <v>5.7</v>
      </c>
      <c r="G66" s="19">
        <f>IF(ISERROR(F66/E66-1),"н/д",F66/E66-1)</f>
        <v>-0.01724137931034475</v>
      </c>
      <c r="H66" s="19">
        <f>IF(ISERROR(C66/B66-1),"н/д",C66/B66-1)</f>
        <v>-0.12</v>
      </c>
      <c r="I66" s="8"/>
      <c r="J66" s="8"/>
      <c r="K66" s="12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2"/>
    </row>
    <row r="68" spans="1:11" ht="12.75">
      <c r="A68" s="8"/>
      <c r="B68" s="8"/>
      <c r="C68" s="47"/>
      <c r="D68" s="8"/>
      <c r="E68" s="48"/>
      <c r="F68" s="48"/>
      <c r="G68" s="8"/>
      <c r="H68" s="8"/>
      <c r="I68" s="8"/>
      <c r="J68" s="8"/>
      <c r="K68" s="12"/>
    </row>
    <row r="69" spans="1:11" ht="15.75">
      <c r="A69" s="49"/>
      <c r="B69" s="49"/>
      <c r="C69" s="50"/>
      <c r="D69" s="51"/>
      <c r="E69" s="51"/>
      <c r="F69" s="48"/>
      <c r="G69" s="20"/>
      <c r="H69" s="20"/>
      <c r="I69" s="20"/>
      <c r="J69" s="20"/>
      <c r="K69" s="12"/>
    </row>
    <row r="70" spans="1:11" ht="12.75">
      <c r="A70" s="8"/>
      <c r="B70" s="8"/>
      <c r="C70" s="47"/>
      <c r="D70" s="52"/>
      <c r="E70" s="48"/>
      <c r="F70" s="48"/>
      <c r="G70" s="8"/>
      <c r="H70" s="8"/>
      <c r="I70" s="8"/>
      <c r="J70" s="8"/>
      <c r="K70" s="12"/>
    </row>
    <row r="71" spans="1:11" ht="12.75">
      <c r="A71" s="8"/>
      <c r="B71" s="8"/>
      <c r="C71" s="8"/>
      <c r="D71" s="8"/>
      <c r="E71" s="48"/>
      <c r="F71" s="48"/>
      <c r="G71" s="8"/>
      <c r="H71" s="8"/>
      <c r="I71" s="8"/>
      <c r="J71" s="8"/>
      <c r="K71" s="12"/>
    </row>
    <row r="72" spans="1:11" ht="12.75">
      <c r="A72" s="8"/>
      <c r="B72" s="8"/>
      <c r="C72" s="8"/>
      <c r="D72" s="8"/>
      <c r="E72" s="48"/>
      <c r="F72" s="48"/>
      <c r="G72" s="8"/>
      <c r="H72" s="8"/>
      <c r="I72" s="8"/>
      <c r="J72" s="8"/>
      <c r="K72" s="12"/>
    </row>
    <row r="73" spans="1:11" ht="12.75">
      <c r="A73" s="8"/>
      <c r="B73" s="8"/>
      <c r="C73" s="8"/>
      <c r="D73" s="47"/>
      <c r="E73" s="48"/>
      <c r="F73" s="48"/>
      <c r="G73" s="8"/>
      <c r="H73" s="8"/>
      <c r="I73" s="8"/>
      <c r="J73" s="8"/>
      <c r="K73" s="12"/>
    </row>
    <row r="74" spans="1:10" s="8" customFormat="1" ht="15.75">
      <c r="A74" s="53"/>
      <c r="B74" s="53"/>
      <c r="C74" s="47"/>
      <c r="D74" s="47"/>
      <c r="E74" s="48"/>
      <c r="F74" s="48"/>
      <c r="G74" s="47"/>
      <c r="I74" s="9"/>
      <c r="J74" s="9"/>
    </row>
    <row r="75" spans="1:10" s="8" customFormat="1" ht="15.75">
      <c r="A75" s="53"/>
      <c r="B75" s="53"/>
      <c r="D75" s="47"/>
      <c r="E75" s="48"/>
      <c r="F75" s="48"/>
      <c r="I75" s="9"/>
      <c r="J75" s="9"/>
    </row>
    <row r="76" spans="1:10" s="8" customFormat="1" ht="15.75">
      <c r="A76" s="53"/>
      <c r="B76" s="53"/>
      <c r="D76" s="47"/>
      <c r="E76" s="48"/>
      <c r="F76" s="48"/>
      <c r="I76" s="9"/>
      <c r="J76" s="9"/>
    </row>
    <row r="77" spans="1:10" s="8" customFormat="1" ht="15.75">
      <c r="A77" s="53"/>
      <c r="B77" s="53"/>
      <c r="E77" s="48"/>
      <c r="F77" s="48"/>
      <c r="I77" s="9"/>
      <c r="J77" s="9"/>
    </row>
    <row r="78" spans="1:10" s="8" customFormat="1" ht="15.75">
      <c r="A78" s="53"/>
      <c r="B78" s="53"/>
      <c r="E78" s="48"/>
      <c r="F78" s="48"/>
      <c r="I78" s="9"/>
      <c r="J78" s="9"/>
    </row>
    <row r="79" spans="1:10" s="8" customFormat="1" ht="15.75">
      <c r="A79" s="53"/>
      <c r="B79" s="53"/>
      <c r="E79" s="48"/>
      <c r="F79" s="48"/>
      <c r="I79" s="9"/>
      <c r="J79" s="9"/>
    </row>
    <row r="80" spans="1:10" s="8" customFormat="1" ht="15.75">
      <c r="A80" s="53"/>
      <c r="B80" s="53"/>
      <c r="E80" s="48"/>
      <c r="F80" s="48"/>
      <c r="I80" s="9"/>
      <c r="J80" s="9"/>
    </row>
    <row r="81" spans="1:10" s="8" customFormat="1" ht="15.75">
      <c r="A81" s="53"/>
      <c r="B81" s="53"/>
      <c r="E81" s="48"/>
      <c r="F81" s="48"/>
      <c r="I81" s="9"/>
      <c r="J81" s="9"/>
    </row>
    <row r="82" spans="1:10" s="8" customFormat="1" ht="15.75">
      <c r="A82" s="53"/>
      <c r="B82" s="53"/>
      <c r="E82" s="48"/>
      <c r="F82" s="48"/>
      <c r="I82" s="9"/>
      <c r="J82" s="9"/>
    </row>
    <row r="83" spans="1:10" s="8" customFormat="1" ht="15.75">
      <c r="A83" s="53"/>
      <c r="B83" s="53"/>
      <c r="C83" s="54"/>
      <c r="D83" s="55"/>
      <c r="E83" s="55"/>
      <c r="F83" s="55"/>
      <c r="G83" s="9"/>
      <c r="H83" s="9"/>
      <c r="I83" s="9"/>
      <c r="J83" s="9"/>
    </row>
    <row r="84" spans="1:10" s="8" customFormat="1" ht="15.75">
      <c r="A84" s="53"/>
      <c r="B84" s="53"/>
      <c r="C84" s="54"/>
      <c r="D84" s="55"/>
      <c r="E84" s="55"/>
      <c r="F84" s="55"/>
      <c r="G84" s="9"/>
      <c r="H84" s="9"/>
      <c r="I84" s="9"/>
      <c r="J84" s="9"/>
    </row>
    <row r="85" spans="1:10" s="8" customFormat="1" ht="15.75">
      <c r="A85" s="53"/>
      <c r="B85" s="53"/>
      <c r="C85" s="54"/>
      <c r="D85" s="55"/>
      <c r="E85" s="55"/>
      <c r="F85" s="55"/>
      <c r="G85" s="9"/>
      <c r="H85" s="9"/>
      <c r="I85" s="9"/>
      <c r="J85" s="9"/>
    </row>
    <row r="86" spans="1:10" s="8" customFormat="1" ht="15.75">
      <c r="A86" s="53"/>
      <c r="B86" s="53"/>
      <c r="C86" s="55"/>
      <c r="D86" s="55"/>
      <c r="E86" s="55"/>
      <c r="F86" s="55"/>
      <c r="G86" s="9"/>
      <c r="H86" s="9"/>
      <c r="I86" s="9"/>
      <c r="J86" s="9"/>
    </row>
    <row r="87" spans="1:10" s="8" customFormat="1" ht="15.75">
      <c r="A87" s="53"/>
      <c r="B87" s="53"/>
      <c r="C87" s="55"/>
      <c r="D87" s="55"/>
      <c r="E87" s="55"/>
      <c r="F87" s="55"/>
      <c r="G87" s="9"/>
      <c r="H87" s="9"/>
      <c r="I87" s="9"/>
      <c r="J87" s="9"/>
    </row>
    <row r="88" spans="1:10" s="8" customFormat="1" ht="15.75">
      <c r="A88" s="53"/>
      <c r="B88" s="53"/>
      <c r="C88" s="55"/>
      <c r="D88" s="55"/>
      <c r="E88" s="55"/>
      <c r="F88" s="55"/>
      <c r="G88" s="9"/>
      <c r="H88" s="9"/>
      <c r="I88" s="9"/>
      <c r="J88" s="9"/>
    </row>
    <row r="89" spans="1:10" s="8" customFormat="1" ht="15.75">
      <c r="A89" s="53"/>
      <c r="B89" s="53"/>
      <c r="C89" s="55"/>
      <c r="D89" s="55"/>
      <c r="E89" s="55"/>
      <c r="F89" s="55"/>
      <c r="G89" s="9"/>
      <c r="H89" s="9"/>
      <c r="I89" s="9"/>
      <c r="J89" s="9"/>
    </row>
    <row r="90" spans="1:10" s="8" customFormat="1" ht="15.75">
      <c r="A90" s="53"/>
      <c r="B90" s="53"/>
      <c r="C90" s="55"/>
      <c r="D90" s="55"/>
      <c r="E90" s="55"/>
      <c r="F90" s="55"/>
      <c r="G90" s="9"/>
      <c r="H90" s="9"/>
      <c r="I90" s="9"/>
      <c r="J90" s="9"/>
    </row>
    <row r="91" spans="1:10" s="8" customFormat="1" ht="15.75">
      <c r="A91" s="53"/>
      <c r="B91" s="53"/>
      <c r="C91" s="55"/>
      <c r="D91" s="55"/>
      <c r="E91" s="55"/>
      <c r="F91" s="55"/>
      <c r="G91" s="9"/>
      <c r="H91" s="9"/>
      <c r="I91" s="9"/>
      <c r="J91" s="9"/>
    </row>
    <row r="92" spans="1:10" s="8" customFormat="1" ht="15.75">
      <c r="A92" s="53"/>
      <c r="B92" s="53"/>
      <c r="C92" s="55"/>
      <c r="D92" s="55"/>
      <c r="E92" s="55"/>
      <c r="F92" s="55"/>
      <c r="G92" s="9"/>
      <c r="H92" s="9"/>
      <c r="I92" s="9"/>
      <c r="J92" s="9"/>
    </row>
    <row r="93" spans="1:10" s="8" customFormat="1" ht="15.75">
      <c r="A93" s="53"/>
      <c r="B93" s="53"/>
      <c r="C93" s="55"/>
      <c r="D93" s="55"/>
      <c r="E93" s="55"/>
      <c r="F93" s="55"/>
      <c r="G93" s="9"/>
      <c r="H93" s="9"/>
      <c r="I93" s="9"/>
      <c r="J93" s="9"/>
    </row>
    <row r="94" spans="1:10" s="8" customFormat="1" ht="15.75">
      <c r="A94" s="53"/>
      <c r="B94" s="53"/>
      <c r="C94" s="55"/>
      <c r="D94" s="55"/>
      <c r="E94" s="55"/>
      <c r="F94" s="55"/>
      <c r="G94" s="9"/>
      <c r="H94" s="9"/>
      <c r="I94" s="9"/>
      <c r="J94" s="9"/>
    </row>
    <row r="95" spans="1:10" s="8" customFormat="1" ht="15.75">
      <c r="A95" s="53"/>
      <c r="B95" s="53"/>
      <c r="C95" s="55"/>
      <c r="D95" s="55"/>
      <c r="E95" s="55"/>
      <c r="F95" s="55"/>
      <c r="G95" s="9"/>
      <c r="H95" s="9"/>
      <c r="I95" s="9"/>
      <c r="J95" s="9"/>
    </row>
    <row r="96" spans="1:10" s="8" customFormat="1" ht="15.75">
      <c r="A96" s="53"/>
      <c r="B96" s="53"/>
      <c r="C96" s="55"/>
      <c r="D96" s="55"/>
      <c r="E96" s="55"/>
      <c r="F96" s="55"/>
      <c r="G96" s="9"/>
      <c r="H96" s="9"/>
      <c r="I96" s="9"/>
      <c r="J96" s="9"/>
    </row>
    <row r="97" spans="1:10" s="8" customFormat="1" ht="15.75">
      <c r="A97" s="53"/>
      <c r="B97" s="53"/>
      <c r="C97" s="55"/>
      <c r="D97" s="55"/>
      <c r="E97" s="55"/>
      <c r="F97" s="55"/>
      <c r="G97" s="9"/>
      <c r="H97" s="9"/>
      <c r="I97" s="9"/>
      <c r="J97" s="9"/>
    </row>
    <row r="98" spans="1:10" s="8" customFormat="1" ht="15.75">
      <c r="A98" s="53"/>
      <c r="B98" s="53"/>
      <c r="C98" s="55"/>
      <c r="D98" s="55"/>
      <c r="E98" s="55"/>
      <c r="F98" s="55"/>
      <c r="G98" s="9"/>
      <c r="H98" s="9"/>
      <c r="I98" s="9"/>
      <c r="J98" s="9"/>
    </row>
    <row r="99" spans="1:10" s="8" customFormat="1" ht="15.75">
      <c r="A99" s="53"/>
      <c r="B99" s="53"/>
      <c r="C99" s="55"/>
      <c r="D99" s="55"/>
      <c r="E99" s="55"/>
      <c r="F99" s="55"/>
      <c r="G99" s="9"/>
      <c r="H99" s="9"/>
      <c r="I99" s="9"/>
      <c r="J99" s="9"/>
    </row>
    <row r="100" spans="1:10" s="8" customFormat="1" ht="15.75">
      <c r="A100" s="53"/>
      <c r="B100" s="53"/>
      <c r="C100" s="55"/>
      <c r="D100" s="55"/>
      <c r="E100" s="55"/>
      <c r="F100" s="55"/>
      <c r="G100" s="9"/>
      <c r="H100" s="9"/>
      <c r="I100" s="9"/>
      <c r="J100" s="9"/>
    </row>
    <row r="101" spans="1:10" s="8" customFormat="1" ht="15.75">
      <c r="A101" s="53"/>
      <c r="B101" s="53"/>
      <c r="C101" s="55"/>
      <c r="D101" s="55"/>
      <c r="E101" s="55"/>
      <c r="F101" s="55"/>
      <c r="G101" s="9"/>
      <c r="H101" s="9"/>
      <c r="I101" s="9"/>
      <c r="J101" s="9"/>
    </row>
    <row r="102" spans="1:10" s="8" customFormat="1" ht="15.75">
      <c r="A102" s="53"/>
      <c r="B102" s="53"/>
      <c r="C102" s="55"/>
      <c r="D102" s="55"/>
      <c r="E102" s="55"/>
      <c r="F102" s="55"/>
      <c r="G102" s="9"/>
      <c r="H102" s="9"/>
      <c r="I102" s="9"/>
      <c r="J102" s="9"/>
    </row>
    <row r="103" spans="1:10" s="8" customFormat="1" ht="15.75">
      <c r="A103" s="53"/>
      <c r="B103" s="53"/>
      <c r="C103" s="55"/>
      <c r="D103" s="55"/>
      <c r="E103" s="55"/>
      <c r="F103" s="55"/>
      <c r="G103" s="9"/>
      <c r="H103" s="9"/>
      <c r="I103" s="9"/>
      <c r="J103" s="9"/>
    </row>
    <row r="104" spans="1:10" s="8" customFormat="1" ht="15.75">
      <c r="A104" s="53"/>
      <c r="B104" s="53"/>
      <c r="C104" s="55"/>
      <c r="D104" s="55"/>
      <c r="E104" s="55"/>
      <c r="F104" s="55"/>
      <c r="G104" s="9"/>
      <c r="H104" s="9"/>
      <c r="I104" s="9"/>
      <c r="J104" s="9"/>
    </row>
    <row r="105" spans="1:10" s="8" customFormat="1" ht="15.75">
      <c r="A105" s="53"/>
      <c r="B105" s="53"/>
      <c r="C105" s="55"/>
      <c r="D105" s="55"/>
      <c r="E105" s="55"/>
      <c r="F105" s="55"/>
      <c r="G105" s="9"/>
      <c r="H105" s="9"/>
      <c r="I105" s="9"/>
      <c r="J105" s="9"/>
    </row>
    <row r="106" spans="1:10" s="8" customFormat="1" ht="15.75">
      <c r="A106" s="53"/>
      <c r="B106" s="53"/>
      <c r="C106" s="55"/>
      <c r="D106" s="55"/>
      <c r="E106" s="55"/>
      <c r="F106" s="55"/>
      <c r="G106" s="9"/>
      <c r="H106" s="9"/>
      <c r="I106" s="9"/>
      <c r="J106" s="9"/>
    </row>
    <row r="107" spans="1:10" s="8" customFormat="1" ht="15.75">
      <c r="A107" s="53"/>
      <c r="B107" s="53"/>
      <c r="C107" s="55"/>
      <c r="D107" s="55"/>
      <c r="E107" s="55"/>
      <c r="F107" s="55"/>
      <c r="G107" s="9"/>
      <c r="H107" s="9"/>
      <c r="I107" s="9"/>
      <c r="J107" s="9"/>
    </row>
    <row r="108" spans="1:10" s="8" customFormat="1" ht="15.75">
      <c r="A108" s="53"/>
      <c r="B108" s="53"/>
      <c r="C108" s="55"/>
      <c r="D108" s="55"/>
      <c r="E108" s="55"/>
      <c r="F108" s="55"/>
      <c r="G108" s="9"/>
      <c r="H108" s="9"/>
      <c r="I108" s="9"/>
      <c r="J108" s="9"/>
    </row>
    <row r="109" spans="1:10" s="8" customFormat="1" ht="15.75">
      <c r="A109" s="53"/>
      <c r="B109" s="53"/>
      <c r="C109" s="55"/>
      <c r="D109" s="55"/>
      <c r="E109" s="55"/>
      <c r="F109" s="55"/>
      <c r="G109" s="9"/>
      <c r="H109" s="9"/>
      <c r="I109" s="9"/>
      <c r="J109" s="9"/>
    </row>
    <row r="110" spans="1:10" s="8" customFormat="1" ht="15.75">
      <c r="A110" s="53"/>
      <c r="B110" s="53"/>
      <c r="C110" s="55"/>
      <c r="D110" s="55"/>
      <c r="E110" s="55"/>
      <c r="F110" s="55"/>
      <c r="G110" s="9"/>
      <c r="H110" s="9"/>
      <c r="I110" s="9"/>
      <c r="J110" s="9"/>
    </row>
    <row r="111" spans="1:10" s="8" customFormat="1" ht="15.75">
      <c r="A111" s="53"/>
      <c r="B111" s="53"/>
      <c r="C111" s="55"/>
      <c r="D111" s="55"/>
      <c r="E111" s="55"/>
      <c r="F111" s="55"/>
      <c r="G111" s="9"/>
      <c r="H111" s="9"/>
      <c r="I111" s="9"/>
      <c r="J111" s="9"/>
    </row>
    <row r="112" spans="1:10" s="8" customFormat="1" ht="15.75">
      <c r="A112" s="53"/>
      <c r="B112" s="53"/>
      <c r="C112" s="55"/>
      <c r="D112" s="55"/>
      <c r="E112" s="55"/>
      <c r="F112" s="55"/>
      <c r="G112" s="9"/>
      <c r="H112" s="9"/>
      <c r="I112" s="9"/>
      <c r="J112" s="9"/>
    </row>
    <row r="113" spans="1:10" s="8" customFormat="1" ht="15.75">
      <c r="A113" s="53"/>
      <c r="B113" s="53"/>
      <c r="C113" s="55"/>
      <c r="D113" s="55"/>
      <c r="E113" s="55"/>
      <c r="F113" s="55"/>
      <c r="G113" s="9"/>
      <c r="H113" s="9"/>
      <c r="I113" s="9"/>
      <c r="J113" s="9"/>
    </row>
    <row r="114" spans="1:10" s="8" customFormat="1" ht="15.75">
      <c r="A114" s="53"/>
      <c r="B114" s="53"/>
      <c r="C114" s="55"/>
      <c r="D114" s="55"/>
      <c r="E114" s="55"/>
      <c r="F114" s="55"/>
      <c r="G114" s="9"/>
      <c r="H114" s="9"/>
      <c r="I114" s="9"/>
      <c r="J114" s="9"/>
    </row>
    <row r="115" spans="1:10" s="8" customFormat="1" ht="15.75">
      <c r="A115" s="53"/>
      <c r="B115" s="53"/>
      <c r="C115" s="55"/>
      <c r="D115" s="55"/>
      <c r="E115" s="55"/>
      <c r="F115" s="55"/>
      <c r="G115" s="9"/>
      <c r="H115" s="9"/>
      <c r="I115" s="9"/>
      <c r="J115" s="9"/>
    </row>
    <row r="116" spans="1:10" s="8" customFormat="1" ht="15.75">
      <c r="A116" s="53"/>
      <c r="B116" s="53"/>
      <c r="C116" s="55"/>
      <c r="D116" s="55"/>
      <c r="E116" s="55"/>
      <c r="F116" s="55"/>
      <c r="G116" s="9"/>
      <c r="H116" s="9"/>
      <c r="I116" s="9"/>
      <c r="J116" s="9"/>
    </row>
    <row r="117" spans="1:10" s="8" customFormat="1" ht="15.75">
      <c r="A117" s="53"/>
      <c r="B117" s="53"/>
      <c r="C117" s="55"/>
      <c r="D117" s="55"/>
      <c r="E117" s="55"/>
      <c r="F117" s="55"/>
      <c r="G117" s="9"/>
      <c r="H117" s="9"/>
      <c r="I117" s="9"/>
      <c r="J117" s="9"/>
    </row>
    <row r="118" spans="1:10" s="8" customFormat="1" ht="15.75">
      <c r="A118" s="53"/>
      <c r="B118" s="53"/>
      <c r="C118" s="55"/>
      <c r="D118" s="55"/>
      <c r="E118" s="55"/>
      <c r="F118" s="55"/>
      <c r="G118" s="9"/>
      <c r="H118" s="9"/>
      <c r="I118" s="9"/>
      <c r="J118" s="9"/>
    </row>
    <row r="119" spans="1:10" s="8" customFormat="1" ht="15.75">
      <c r="A119" s="53"/>
      <c r="B119" s="53"/>
      <c r="C119" s="55"/>
      <c r="D119" s="55"/>
      <c r="E119" s="55"/>
      <c r="F119" s="55"/>
      <c r="G119" s="9"/>
      <c r="H119" s="9"/>
      <c r="I119" s="9"/>
      <c r="J119" s="9"/>
    </row>
    <row r="120" spans="1:10" s="8" customFormat="1" ht="15.75">
      <c r="A120" s="53"/>
      <c r="B120" s="53"/>
      <c r="C120" s="55"/>
      <c r="D120" s="55"/>
      <c r="E120" s="55"/>
      <c r="F120" s="55"/>
      <c r="G120" s="9"/>
      <c r="H120" s="9"/>
      <c r="I120" s="9"/>
      <c r="J120" s="9"/>
    </row>
    <row r="121" spans="1:10" s="8" customFormat="1" ht="15.75">
      <c r="A121" s="53"/>
      <c r="B121" s="53"/>
      <c r="C121" s="55"/>
      <c r="D121" s="55"/>
      <c r="E121" s="55"/>
      <c r="F121" s="55"/>
      <c r="G121" s="9"/>
      <c r="H121" s="9"/>
      <c r="I121" s="9"/>
      <c r="J121" s="9"/>
    </row>
    <row r="122" spans="1:10" s="8" customFormat="1" ht="15.75">
      <c r="A122" s="53"/>
      <c r="B122" s="53"/>
      <c r="C122" s="55"/>
      <c r="D122" s="55"/>
      <c r="E122" s="55"/>
      <c r="F122" s="55"/>
      <c r="G122" s="9"/>
      <c r="H122" s="9"/>
      <c r="I122" s="9"/>
      <c r="J122" s="9"/>
    </row>
    <row r="123" spans="1:10" s="8" customFormat="1" ht="15.75">
      <c r="A123" s="53"/>
      <c r="B123" s="53"/>
      <c r="C123" s="55"/>
      <c r="D123" s="55"/>
      <c r="E123" s="55"/>
      <c r="F123" s="55"/>
      <c r="G123" s="9"/>
      <c r="H123" s="9"/>
      <c r="I123" s="9"/>
      <c r="J123" s="9"/>
    </row>
    <row r="124" spans="1:10" s="8" customFormat="1" ht="15.75">
      <c r="A124" s="53"/>
      <c r="B124" s="53"/>
      <c r="C124" s="55"/>
      <c r="D124" s="55"/>
      <c r="E124" s="55"/>
      <c r="F124" s="55"/>
      <c r="G124" s="9"/>
      <c r="H124" s="9"/>
      <c r="I124" s="9"/>
      <c r="J124" s="9"/>
    </row>
    <row r="125" spans="1:10" s="8" customFormat="1" ht="15.75">
      <c r="A125" s="53"/>
      <c r="B125" s="53"/>
      <c r="C125" s="55"/>
      <c r="D125" s="55"/>
      <c r="E125" s="55"/>
      <c r="F125" s="55"/>
      <c r="G125" s="9"/>
      <c r="H125" s="9"/>
      <c r="I125" s="9"/>
      <c r="J125" s="9"/>
    </row>
    <row r="126" spans="1:10" s="8" customFormat="1" ht="15.75">
      <c r="A126" s="53"/>
      <c r="B126" s="53"/>
      <c r="C126" s="55"/>
      <c r="D126" s="55"/>
      <c r="E126" s="55"/>
      <c r="F126" s="55"/>
      <c r="G126" s="9"/>
      <c r="H126" s="9"/>
      <c r="I126" s="9"/>
      <c r="J126" s="9"/>
    </row>
    <row r="127" spans="1:10" s="8" customFormat="1" ht="15.75">
      <c r="A127" s="53"/>
      <c r="B127" s="53"/>
      <c r="C127" s="55"/>
      <c r="D127" s="55"/>
      <c r="E127" s="55"/>
      <c r="F127" s="55"/>
      <c r="G127" s="9"/>
      <c r="H127" s="9"/>
      <c r="I127" s="9"/>
      <c r="J127" s="9"/>
    </row>
    <row r="128" spans="1:10" s="8" customFormat="1" ht="15.75">
      <c r="A128" s="53"/>
      <c r="B128" s="53"/>
      <c r="C128" s="55"/>
      <c r="D128" s="55"/>
      <c r="E128" s="55"/>
      <c r="F128" s="55"/>
      <c r="G128" s="9"/>
      <c r="H128" s="9"/>
      <c r="I128" s="9"/>
      <c r="J128" s="9"/>
    </row>
    <row r="129" spans="1:10" s="8" customFormat="1" ht="15.75">
      <c r="A129" s="53"/>
      <c r="B129" s="53"/>
      <c r="C129" s="55"/>
      <c r="D129" s="55"/>
      <c r="E129" s="55"/>
      <c r="F129" s="55"/>
      <c r="G129" s="9"/>
      <c r="H129" s="9"/>
      <c r="I129" s="9"/>
      <c r="J129" s="9"/>
    </row>
    <row r="130" spans="1:10" s="8" customFormat="1" ht="15.75">
      <c r="A130" s="53"/>
      <c r="B130" s="53"/>
      <c r="C130" s="55"/>
      <c r="D130" s="55"/>
      <c r="E130" s="55"/>
      <c r="F130" s="55"/>
      <c r="G130" s="9"/>
      <c r="H130" s="9"/>
      <c r="I130" s="9"/>
      <c r="J130" s="9"/>
    </row>
    <row r="131" spans="1:10" s="8" customFormat="1" ht="15.75">
      <c r="A131" s="53"/>
      <c r="B131" s="53"/>
      <c r="C131" s="55"/>
      <c r="D131" s="55"/>
      <c r="E131" s="55"/>
      <c r="F131" s="55"/>
      <c r="G131" s="9"/>
      <c r="H131" s="9"/>
      <c r="I131" s="9"/>
      <c r="J131" s="9"/>
    </row>
    <row r="132" spans="1:10" s="8" customFormat="1" ht="15.75">
      <c r="A132" s="53"/>
      <c r="B132" s="53"/>
      <c r="C132" s="55"/>
      <c r="D132" s="55"/>
      <c r="E132" s="55"/>
      <c r="F132" s="55"/>
      <c r="G132" s="9"/>
      <c r="H132" s="9"/>
      <c r="I132" s="9"/>
      <c r="J132" s="9"/>
    </row>
    <row r="133" spans="1:10" s="8" customFormat="1" ht="15.75">
      <c r="A133" s="53"/>
      <c r="B133" s="53"/>
      <c r="C133" s="55"/>
      <c r="D133" s="55"/>
      <c r="E133" s="55"/>
      <c r="F133" s="55"/>
      <c r="G133" s="9"/>
      <c r="H133" s="9"/>
      <c r="I133" s="9"/>
      <c r="J133" s="9"/>
    </row>
    <row r="134" spans="1:10" s="8" customFormat="1" ht="15.75">
      <c r="A134" s="53"/>
      <c r="B134" s="53"/>
      <c r="C134" s="55"/>
      <c r="D134" s="55"/>
      <c r="E134" s="55"/>
      <c r="F134" s="55"/>
      <c r="G134" s="9"/>
      <c r="H134" s="9"/>
      <c r="I134" s="9"/>
      <c r="J134" s="9"/>
    </row>
    <row r="135" spans="1:10" s="8" customFormat="1" ht="15.75">
      <c r="A135" s="53"/>
      <c r="B135" s="53"/>
      <c r="C135" s="55"/>
      <c r="D135" s="55"/>
      <c r="E135" s="55"/>
      <c r="F135" s="55"/>
      <c r="G135" s="9"/>
      <c r="H135" s="9"/>
      <c r="I135" s="9"/>
      <c r="J135" s="9"/>
    </row>
    <row r="136" spans="1:10" s="8" customFormat="1" ht="15.75">
      <c r="A136" s="53"/>
      <c r="B136" s="53"/>
      <c r="C136" s="55"/>
      <c r="D136" s="55"/>
      <c r="E136" s="55"/>
      <c r="F136" s="55"/>
      <c r="G136" s="9"/>
      <c r="H136" s="9"/>
      <c r="I136" s="9"/>
      <c r="J136" s="9"/>
    </row>
    <row r="137" spans="1:10" s="8" customFormat="1" ht="15.75">
      <c r="A137" s="53"/>
      <c r="B137" s="53"/>
      <c r="C137" s="55"/>
      <c r="D137" s="55"/>
      <c r="E137" s="55"/>
      <c r="F137" s="55"/>
      <c r="G137" s="9"/>
      <c r="H137" s="9"/>
      <c r="I137" s="9"/>
      <c r="J137" s="9"/>
    </row>
    <row r="138" spans="1:10" s="8" customFormat="1" ht="15.75">
      <c r="A138" s="53"/>
      <c r="B138" s="53"/>
      <c r="C138" s="55"/>
      <c r="D138" s="55"/>
      <c r="E138" s="55"/>
      <c r="F138" s="55"/>
      <c r="G138" s="9"/>
      <c r="H138" s="9"/>
      <c r="I138" s="9"/>
      <c r="J138" s="9"/>
    </row>
    <row r="139" spans="1:10" s="8" customFormat="1" ht="15.75">
      <c r="A139" s="53"/>
      <c r="B139" s="53"/>
      <c r="C139" s="55"/>
      <c r="D139" s="55"/>
      <c r="E139" s="55"/>
      <c r="F139" s="55"/>
      <c r="G139" s="9"/>
      <c r="H139" s="9"/>
      <c r="I139" s="9"/>
      <c r="J139" s="9"/>
    </row>
    <row r="140" spans="1:10" s="8" customFormat="1" ht="15.75">
      <c r="A140" s="53"/>
      <c r="B140" s="53"/>
      <c r="C140" s="55"/>
      <c r="D140" s="55"/>
      <c r="E140" s="55"/>
      <c r="F140" s="55"/>
      <c r="G140" s="9"/>
      <c r="H140" s="9"/>
      <c r="I140" s="9"/>
      <c r="J140" s="9"/>
    </row>
    <row r="141" spans="1:10" s="8" customFormat="1" ht="15.75">
      <c r="A141" s="53"/>
      <c r="B141" s="53"/>
      <c r="C141" s="55"/>
      <c r="D141" s="55"/>
      <c r="E141" s="55"/>
      <c r="F141" s="55"/>
      <c r="G141" s="9"/>
      <c r="H141" s="9"/>
      <c r="I141" s="9"/>
      <c r="J141" s="9"/>
    </row>
    <row r="142" spans="1:10" s="8" customFormat="1" ht="15.75">
      <c r="A142" s="53"/>
      <c r="B142" s="53"/>
      <c r="C142" s="55"/>
      <c r="D142" s="55"/>
      <c r="E142" s="55"/>
      <c r="F142" s="55"/>
      <c r="G142" s="9"/>
      <c r="H142" s="9"/>
      <c r="I142" s="9"/>
      <c r="J142" s="9"/>
    </row>
    <row r="143" spans="1:10" s="8" customFormat="1" ht="15.75">
      <c r="A143" s="53"/>
      <c r="B143" s="53"/>
      <c r="C143" s="55"/>
      <c r="D143" s="55"/>
      <c r="E143" s="55"/>
      <c r="F143" s="55"/>
      <c r="G143" s="9"/>
      <c r="H143" s="9"/>
      <c r="I143" s="9"/>
      <c r="J143" s="9"/>
    </row>
    <row r="144" spans="1:10" s="8" customFormat="1" ht="15.75">
      <c r="A144" s="53"/>
      <c r="B144" s="53"/>
      <c r="C144" s="55"/>
      <c r="D144" s="55"/>
      <c r="E144" s="55"/>
      <c r="F144" s="55"/>
      <c r="G144" s="9"/>
      <c r="H144" s="9"/>
      <c r="I144" s="9"/>
      <c r="J144" s="9"/>
    </row>
    <row r="145" spans="1:10" s="8" customFormat="1" ht="15.75">
      <c r="A145" s="53"/>
      <c r="B145" s="53"/>
      <c r="C145" s="55"/>
      <c r="D145" s="55"/>
      <c r="E145" s="55"/>
      <c r="F145" s="55"/>
      <c r="G145" s="9"/>
      <c r="H145" s="9"/>
      <c r="I145" s="9"/>
      <c r="J145" s="9"/>
    </row>
    <row r="146" spans="1:10" s="8" customFormat="1" ht="15.75">
      <c r="A146" s="53"/>
      <c r="B146" s="53"/>
      <c r="C146" s="55"/>
      <c r="D146" s="55"/>
      <c r="E146" s="55"/>
      <c r="F146" s="55"/>
      <c r="G146" s="9"/>
      <c r="H146" s="9"/>
      <c r="I146" s="9"/>
      <c r="J146" s="9"/>
    </row>
    <row r="147" spans="1:10" s="8" customFormat="1" ht="15.75">
      <c r="A147" s="53"/>
      <c r="B147" s="53"/>
      <c r="C147" s="55"/>
      <c r="D147" s="55"/>
      <c r="E147" s="55"/>
      <c r="F147" s="55"/>
      <c r="G147" s="9"/>
      <c r="H147" s="9"/>
      <c r="I147" s="9"/>
      <c r="J147" s="9"/>
    </row>
    <row r="148" spans="1:10" s="8" customFormat="1" ht="15.75">
      <c r="A148" s="53"/>
      <c r="B148" s="53"/>
      <c r="C148" s="55"/>
      <c r="D148" s="55"/>
      <c r="E148" s="55"/>
      <c r="F148" s="55"/>
      <c r="G148" s="9"/>
      <c r="H148" s="9"/>
      <c r="I148" s="9"/>
      <c r="J148" s="9"/>
    </row>
    <row r="149" spans="1:10" s="8" customFormat="1" ht="15.75">
      <c r="A149" s="53"/>
      <c r="B149" s="53"/>
      <c r="C149" s="55"/>
      <c r="D149" s="55"/>
      <c r="E149" s="55"/>
      <c r="F149" s="55"/>
      <c r="G149" s="9"/>
      <c r="H149" s="9"/>
      <c r="I149" s="9"/>
      <c r="J149" s="9"/>
    </row>
    <row r="150" spans="1:10" s="8" customFormat="1" ht="15.75">
      <c r="A150" s="53"/>
      <c r="B150" s="53"/>
      <c r="C150" s="55"/>
      <c r="D150" s="55"/>
      <c r="E150" s="55"/>
      <c r="F150" s="55"/>
      <c r="G150" s="9"/>
      <c r="H150" s="9"/>
      <c r="I150" s="9"/>
      <c r="J150" s="9"/>
    </row>
    <row r="151" spans="1:10" s="8" customFormat="1" ht="15.75">
      <c r="A151" s="53"/>
      <c r="B151" s="53"/>
      <c r="C151" s="55"/>
      <c r="D151" s="55"/>
      <c r="E151" s="55"/>
      <c r="F151" s="55"/>
      <c r="G151" s="9"/>
      <c r="H151" s="9"/>
      <c r="I151" s="9"/>
      <c r="J151" s="9"/>
    </row>
    <row r="152" spans="1:10" s="8" customFormat="1" ht="15.75">
      <c r="A152" s="53"/>
      <c r="B152" s="53"/>
      <c r="C152" s="55"/>
      <c r="D152" s="55"/>
      <c r="E152" s="55"/>
      <c r="F152" s="55"/>
      <c r="G152" s="9"/>
      <c r="H152" s="9"/>
      <c r="I152" s="9"/>
      <c r="J152" s="9"/>
    </row>
    <row r="153" spans="1:10" s="8" customFormat="1" ht="15.75">
      <c r="A153" s="53"/>
      <c r="B153" s="53"/>
      <c r="C153" s="55"/>
      <c r="D153" s="55"/>
      <c r="E153" s="55"/>
      <c r="F153" s="55"/>
      <c r="G153" s="9"/>
      <c r="H153" s="9"/>
      <c r="I153" s="9"/>
      <c r="J153" s="9"/>
    </row>
    <row r="154" spans="1:10" s="8" customFormat="1" ht="15.75">
      <c r="A154" s="53"/>
      <c r="B154" s="53"/>
      <c r="C154" s="55"/>
      <c r="D154" s="55"/>
      <c r="E154" s="55"/>
      <c r="F154" s="55"/>
      <c r="G154" s="9"/>
      <c r="H154" s="9"/>
      <c r="I154" s="9"/>
      <c r="J154" s="9"/>
    </row>
    <row r="155" spans="1:10" s="8" customFormat="1" ht="15.75">
      <c r="A155" s="53"/>
      <c r="B155" s="53"/>
      <c r="C155" s="55"/>
      <c r="D155" s="55"/>
      <c r="E155" s="55"/>
      <c r="F155" s="55"/>
      <c r="G155" s="9"/>
      <c r="H155" s="9"/>
      <c r="I155" s="9"/>
      <c r="J155" s="9"/>
    </row>
    <row r="156" spans="1:10" s="8" customFormat="1" ht="15.75">
      <c r="A156" s="53"/>
      <c r="B156" s="53"/>
      <c r="C156" s="55"/>
      <c r="D156" s="55"/>
      <c r="E156" s="55"/>
      <c r="F156" s="55"/>
      <c r="G156" s="9"/>
      <c r="H156" s="9"/>
      <c r="I156" s="9"/>
      <c r="J156" s="9"/>
    </row>
    <row r="157" spans="1:10" s="8" customFormat="1" ht="15.75">
      <c r="A157" s="53"/>
      <c r="B157" s="53"/>
      <c r="C157" s="55"/>
      <c r="D157" s="55"/>
      <c r="E157" s="55"/>
      <c r="F157" s="55"/>
      <c r="G157" s="9"/>
      <c r="H157" s="9"/>
      <c r="I157" s="9"/>
      <c r="J157" s="9"/>
    </row>
    <row r="158" spans="1:10" s="8" customFormat="1" ht="15.75">
      <c r="A158" s="53"/>
      <c r="B158" s="53"/>
      <c r="C158" s="55"/>
      <c r="D158" s="55"/>
      <c r="E158" s="55"/>
      <c r="F158" s="55"/>
      <c r="G158" s="9"/>
      <c r="H158" s="9"/>
      <c r="I158" s="9"/>
      <c r="J158" s="9"/>
    </row>
    <row r="159" spans="1:10" s="8" customFormat="1" ht="15.75">
      <c r="A159" s="53"/>
      <c r="B159" s="53"/>
      <c r="C159" s="55"/>
      <c r="D159" s="55"/>
      <c r="E159" s="55"/>
      <c r="F159" s="55"/>
      <c r="G159" s="9"/>
      <c r="H159" s="9"/>
      <c r="I159" s="9"/>
      <c r="J159" s="9"/>
    </row>
    <row r="160" spans="1:10" s="8" customFormat="1" ht="15.75">
      <c r="A160" s="53"/>
      <c r="B160" s="53"/>
      <c r="C160" s="55"/>
      <c r="D160" s="55"/>
      <c r="E160" s="55"/>
      <c r="F160" s="55"/>
      <c r="G160" s="9"/>
      <c r="H160" s="9"/>
      <c r="I160" s="9"/>
      <c r="J160" s="9"/>
    </row>
    <row r="161" spans="1:10" s="8" customFormat="1" ht="15.75">
      <c r="A161" s="53"/>
      <c r="B161" s="53"/>
      <c r="C161" s="55"/>
      <c r="D161" s="55"/>
      <c r="E161" s="55"/>
      <c r="F161" s="55"/>
      <c r="G161" s="9"/>
      <c r="H161" s="9"/>
      <c r="I161" s="9"/>
      <c r="J161" s="9"/>
    </row>
    <row r="162" spans="1:10" s="8" customFormat="1" ht="15.75">
      <c r="A162" s="53"/>
      <c r="B162" s="53"/>
      <c r="C162" s="55"/>
      <c r="D162" s="55"/>
      <c r="E162" s="55"/>
      <c r="F162" s="55"/>
      <c r="G162" s="9"/>
      <c r="H162" s="9"/>
      <c r="I162" s="9"/>
      <c r="J162" s="9"/>
    </row>
    <row r="163" spans="1:10" s="8" customFormat="1" ht="15.75">
      <c r="A163" s="53"/>
      <c r="B163" s="53"/>
      <c r="C163" s="55"/>
      <c r="D163" s="55"/>
      <c r="E163" s="55"/>
      <c r="F163" s="55"/>
      <c r="G163" s="9"/>
      <c r="H163" s="9"/>
      <c r="I163" s="9"/>
      <c r="J163" s="9"/>
    </row>
    <row r="164" spans="1:10" s="8" customFormat="1" ht="15.75">
      <c r="A164" s="53"/>
      <c r="B164" s="53"/>
      <c r="C164" s="55"/>
      <c r="D164" s="55"/>
      <c r="E164" s="55"/>
      <c r="F164" s="55"/>
      <c r="G164" s="9"/>
      <c r="H164" s="9"/>
      <c r="I164" s="9"/>
      <c r="J164" s="9"/>
    </row>
    <row r="165" spans="1:10" s="8" customFormat="1" ht="15.75">
      <c r="A165" s="53"/>
      <c r="B165" s="53"/>
      <c r="C165" s="55"/>
      <c r="D165" s="55"/>
      <c r="E165" s="55"/>
      <c r="F165" s="55"/>
      <c r="G165" s="9"/>
      <c r="H165" s="9"/>
      <c r="I165" s="9"/>
      <c r="J165" s="9"/>
    </row>
    <row r="166" spans="1:10" s="8" customFormat="1" ht="15.75">
      <c r="A166" s="53"/>
      <c r="B166" s="53"/>
      <c r="C166" s="55"/>
      <c r="D166" s="55"/>
      <c r="E166" s="55"/>
      <c r="F166" s="55"/>
      <c r="G166" s="9"/>
      <c r="H166" s="9"/>
      <c r="I166" s="9"/>
      <c r="J166" s="9"/>
    </row>
    <row r="167" spans="1:10" s="8" customFormat="1" ht="15.75">
      <c r="A167" s="53"/>
      <c r="B167" s="53"/>
      <c r="C167" s="55"/>
      <c r="D167" s="55"/>
      <c r="E167" s="55"/>
      <c r="F167" s="55"/>
      <c r="G167" s="9"/>
      <c r="H167" s="9"/>
      <c r="I167" s="9"/>
      <c r="J167" s="9"/>
    </row>
    <row r="168" spans="1:10" s="8" customFormat="1" ht="15.75">
      <c r="A168" s="53"/>
      <c r="B168" s="53"/>
      <c r="C168" s="55"/>
      <c r="D168" s="55"/>
      <c r="E168" s="55"/>
      <c r="F168" s="55"/>
      <c r="G168" s="9"/>
      <c r="H168" s="9"/>
      <c r="I168" s="9"/>
      <c r="J168" s="9"/>
    </row>
    <row r="169" spans="1:10" s="8" customFormat="1" ht="15.75">
      <c r="A169" s="53"/>
      <c r="B169" s="53"/>
      <c r="C169" s="55"/>
      <c r="D169" s="55"/>
      <c r="E169" s="55"/>
      <c r="F169" s="55"/>
      <c r="G169" s="9"/>
      <c r="H169" s="9"/>
      <c r="I169" s="9"/>
      <c r="J169" s="9"/>
    </row>
    <row r="170" spans="1:10" s="8" customFormat="1" ht="15.75">
      <c r="A170" s="53"/>
      <c r="B170" s="53"/>
      <c r="C170" s="55"/>
      <c r="D170" s="55"/>
      <c r="E170" s="55"/>
      <c r="F170" s="55"/>
      <c r="G170" s="9"/>
      <c r="H170" s="9"/>
      <c r="I170" s="9"/>
      <c r="J170" s="9"/>
    </row>
    <row r="171" spans="1:10" s="8" customFormat="1" ht="15.75">
      <c r="A171" s="53"/>
      <c r="B171" s="53"/>
      <c r="C171" s="55"/>
      <c r="D171" s="55"/>
      <c r="E171" s="55"/>
      <c r="F171" s="55"/>
      <c r="G171" s="9"/>
      <c r="H171" s="9"/>
      <c r="I171" s="9"/>
      <c r="J171" s="9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2013-06-17T09:10:59Z</dcterms:created>
  <dcterms:modified xsi:type="dcterms:W3CDTF">2013-06-17T09:12:22Z</dcterms:modified>
  <cp:category/>
  <cp:version/>
  <cp:contentType/>
  <cp:contentStatus/>
</cp:coreProperties>
</file>