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<sst xmlns="http://schemas.openxmlformats.org/spreadsheetml/2006/main" count="95" uniqueCount="79">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</sst>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7898,91</v>
          </cell>
          <cell r="S95">
            <v>8007.389999999999</v>
          </cell>
        </row>
        <row r="103">
          <cell r="K103" t="str">
            <v>4633,27</v>
          </cell>
          <cell r="S103">
            <v>4806.660000000001</v>
          </cell>
        </row>
        <row r="107">
          <cell r="K107" t="str">
            <v>499,51</v>
          </cell>
          <cell r="S107">
            <v>503.37</v>
          </cell>
        </row>
        <row r="125">
          <cell r="K125" t="str">
            <v>2084,02</v>
          </cell>
          <cell r="S125">
            <v>2143.28</v>
          </cell>
        </row>
      </sheetData>
      <sheetData sheetId="2">
        <row r="35">
          <cell r="I35" t="str">
            <v>6226,43</v>
          </cell>
          <cell r="L35">
            <v>6348.820000000001</v>
          </cell>
        </row>
        <row r="36">
          <cell r="I36" t="str">
            <v>8019,29</v>
          </cell>
          <cell r="L36">
            <v>8197.08</v>
          </cell>
        </row>
        <row r="146">
          <cell r="I146" t="str">
            <v>3762,39</v>
          </cell>
          <cell r="L146">
            <v>3839.3399999999997</v>
          </cell>
        </row>
      </sheetData>
      <sheetData sheetId="3">
        <row r="3">
          <cell r="D3">
            <v>41432</v>
          </cell>
          <cell r="L3" t="str">
            <v>515,8</v>
          </cell>
        </row>
        <row r="4">
          <cell r="D4">
            <v>41425</v>
          </cell>
          <cell r="L4" t="str">
            <v>518,4</v>
          </cell>
        </row>
        <row r="5">
          <cell r="D5">
            <v>41418</v>
          </cell>
          <cell r="L5" t="str">
            <v>513,7</v>
          </cell>
        </row>
      </sheetData>
      <sheetData sheetId="4">
        <row r="8">
          <cell r="C8">
            <v>6.5</v>
          </cell>
          <cell r="D8">
            <v>6.5</v>
          </cell>
          <cell r="E8">
            <v>7.38</v>
          </cell>
          <cell r="F8">
            <v>7.38</v>
          </cell>
        </row>
      </sheetData>
      <sheetData sheetId="5">
        <row r="7">
          <cell r="L7">
            <v>31.8824</v>
          </cell>
          <cell r="Q7">
            <v>32.1201</v>
          </cell>
        </row>
        <row r="9">
          <cell r="L9">
            <v>42.5216</v>
          </cell>
          <cell r="Q9">
            <v>43.0409</v>
          </cell>
        </row>
      </sheetData>
      <sheetData sheetId="6">
        <row r="86">
          <cell r="M86" t="str">
            <v>96,23</v>
          </cell>
          <cell r="P86">
            <v>98.24000000000001</v>
          </cell>
        </row>
        <row r="102">
          <cell r="M102" t="str">
            <v>561,75</v>
          </cell>
          <cell r="P102">
            <v>570.5</v>
          </cell>
        </row>
        <row r="105">
          <cell r="M105" t="str">
            <v>85,75</v>
          </cell>
          <cell r="P105">
            <v>86.6</v>
          </cell>
        </row>
      </sheetData>
      <sheetData sheetId="7">
        <row r="22">
          <cell r="P22">
            <v>41375</v>
          </cell>
          <cell r="Q22">
            <v>27841.2</v>
          </cell>
        </row>
        <row r="23">
          <cell r="P23">
            <v>41345</v>
          </cell>
          <cell r="Q23">
            <v>27465.9</v>
          </cell>
        </row>
        <row r="24">
          <cell r="P24">
            <v>41314</v>
          </cell>
          <cell r="Q24">
            <v>27173.6</v>
          </cell>
        </row>
      </sheetData>
      <sheetData sheetId="8">
        <row r="4">
          <cell r="J4" t="str">
            <v>1122,6</v>
          </cell>
        </row>
        <row r="5">
          <cell r="J5" t="str">
            <v>1120,8</v>
          </cell>
        </row>
        <row r="28">
          <cell r="J28" t="str">
            <v>1057,1</v>
          </cell>
        </row>
        <row r="29">
          <cell r="J29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891.6</v>
          </cell>
          <cell r="AJ5">
            <v>920.7</v>
          </cell>
          <cell r="AK5">
            <v>699.7</v>
          </cell>
          <cell r="AL5">
            <v>713.8</v>
          </cell>
        </row>
      </sheetData>
      <sheetData sheetId="12">
        <row r="681">
          <cell r="C681">
            <v>104.1707</v>
          </cell>
        </row>
        <row r="686">
          <cell r="C686">
            <v>106.12</v>
          </cell>
        </row>
      </sheetData>
      <sheetData sheetId="13">
        <row r="681">
          <cell r="C681">
            <v>1310.88</v>
          </cell>
        </row>
        <row r="686">
          <cell r="C686">
            <v>1374</v>
          </cell>
        </row>
      </sheetData>
      <sheetData sheetId="14">
        <row r="681">
          <cell r="C681">
            <v>6791.8</v>
          </cell>
        </row>
        <row r="686">
          <cell r="C686">
            <v>6924.76</v>
          </cell>
        </row>
      </sheetData>
      <sheetData sheetId="15">
        <row r="681">
          <cell r="C681">
            <v>13863</v>
          </cell>
        </row>
        <row r="686">
          <cell r="C686">
            <v>14200</v>
          </cell>
        </row>
      </sheetData>
      <sheetData sheetId="16">
        <row r="681">
          <cell r="C681">
            <v>1799.78</v>
          </cell>
        </row>
        <row r="686">
          <cell r="C686">
            <v>1830</v>
          </cell>
        </row>
      </sheetData>
      <sheetData sheetId="17">
        <row r="681">
          <cell r="C681">
            <v>16.54</v>
          </cell>
        </row>
        <row r="686">
          <cell r="C686">
            <v>16.76</v>
          </cell>
        </row>
      </sheetData>
      <sheetData sheetId="18">
        <row r="681">
          <cell r="C681">
            <v>696.36</v>
          </cell>
        </row>
        <row r="686">
          <cell r="C686">
            <v>707</v>
          </cell>
        </row>
      </sheetData>
      <sheetData sheetId="19">
        <row r="681">
          <cell r="C681">
            <v>18762.3012</v>
          </cell>
        </row>
        <row r="686">
          <cell r="C686">
            <v>19245.7</v>
          </cell>
        </row>
      </sheetData>
      <sheetData sheetId="20">
        <row r="681">
          <cell r="C681">
            <v>47893.06</v>
          </cell>
        </row>
        <row r="686">
          <cell r="C686">
            <v>49464.94</v>
          </cell>
        </row>
      </sheetData>
      <sheetData sheetId="21">
        <row r="681">
          <cell r="C681">
            <v>13014.58</v>
          </cell>
        </row>
        <row r="686">
          <cell r="C686">
            <v>13245.22</v>
          </cell>
        </row>
      </sheetData>
      <sheetData sheetId="22">
        <row r="681">
          <cell r="C681">
            <v>1628.93</v>
          </cell>
        </row>
        <row r="686">
          <cell r="C686">
            <v>1651.81</v>
          </cell>
        </row>
      </sheetData>
      <sheetData sheetId="23">
        <row r="681">
          <cell r="C681">
            <v>3443.2</v>
          </cell>
        </row>
        <row r="686">
          <cell r="C686">
            <v>3482.18</v>
          </cell>
        </row>
      </sheetData>
      <sheetData sheetId="24">
        <row r="681">
          <cell r="C681">
            <v>15112.19</v>
          </cell>
        </row>
        <row r="686">
          <cell r="C686">
            <v>15318.23</v>
          </cell>
        </row>
      </sheetData>
      <sheetData sheetId="25">
        <row r="681">
          <cell r="C681">
            <v>1304.45</v>
          </cell>
        </row>
        <row r="686">
          <cell r="C686">
            <v>1323.57</v>
          </cell>
        </row>
      </sheetData>
      <sheetData sheetId="26">
        <row r="681">
          <cell r="C681">
            <v>1254.67</v>
          </cell>
        </row>
        <row r="686">
          <cell r="C686">
            <v>1291.72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7" customWidth="1"/>
    <col min="2" max="2" width="18.57421875" style="57" customWidth="1"/>
    <col min="3" max="3" width="19.421875" style="58" bestFit="1" customWidth="1"/>
    <col min="4" max="6" width="20.140625" style="58" bestFit="1" customWidth="1"/>
    <col min="7" max="7" width="14.421875" style="59" customWidth="1"/>
    <col min="8" max="8" width="12.140625" style="59" customWidth="1"/>
    <col min="9" max="9" width="15.00390625" style="59" customWidth="1"/>
    <col min="10" max="10" width="12.7109375" style="59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41445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41426</v>
      </c>
      <c r="E4" s="14">
        <f>IF(J4=2,F4-3,F4-1)</f>
        <v>41444</v>
      </c>
      <c r="F4" s="14">
        <f>I1</f>
        <v>41445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1319.01</v>
      </c>
      <c r="E6" s="19">
        <f>'[1]РТС'!C686</f>
        <v>1291.72</v>
      </c>
      <c r="F6" s="19">
        <f>'[1]РТС'!C681</f>
        <v>1254.67</v>
      </c>
      <c r="G6" s="20">
        <f>IF(ISERROR(F6/E6-1),"н/д",F6/E6-1)</f>
        <v>-0.02868268665035767</v>
      </c>
      <c r="H6" s="20">
        <f>IF(ISERROR(F6/D6-1),"н/д",F6/D6-1)</f>
        <v>-0.04877900849879824</v>
      </c>
      <c r="I6" s="20">
        <f>IF(ISERROR(F6/C6-1),"н/д",F6/C6-1)</f>
        <v>-0.20394010532326623</v>
      </c>
      <c r="J6" s="20">
        <f>IF(ISERROR(F6/B6-1),"н/д",F6/B6-1)</f>
        <v>-0.12272689398661829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1337.4</v>
      </c>
      <c r="E7" s="19">
        <f>'[1]ММВБ'!C686</f>
        <v>1323.57</v>
      </c>
      <c r="F7" s="19">
        <f>'[1]ММВБ'!C681</f>
        <v>1304.45</v>
      </c>
      <c r="G7" s="20">
        <f>IF(ISERROR(F7/E7-1),"н/д",F7/E7-1)</f>
        <v>-0.014445779218326127</v>
      </c>
      <c r="H7" s="20">
        <f>IF(ISERROR(F7/D7-1),"н/д",F7/D7-1)</f>
        <v>-0.024637356064004856</v>
      </c>
      <c r="I7" s="20">
        <f>IF(ISERROR(F7/C7-1),"н/д",F7/C7-1)</f>
        <v>-0.13887458575936407</v>
      </c>
      <c r="J7" s="20">
        <f>IF(ISERROR(F7/B7-1),"н/д",F7/B7-1)</f>
        <v>-0.09935894603144169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15115.57</v>
      </c>
      <c r="E9" s="19">
        <f>'[1]DJIA (США)'!C686</f>
        <v>15318.23</v>
      </c>
      <c r="F9" s="19">
        <f>'[1]DJIA (США)'!C681</f>
        <v>15112.19</v>
      </c>
      <c r="G9" s="20">
        <f aca="true" t="shared" si="0" ref="G9:G15">IF(ISERROR(F9/E9-1),"н/д",F9/E9-1)</f>
        <v>-0.013450640184929918</v>
      </c>
      <c r="H9" s="20">
        <f>IF(ISERROR(F9/D9-1),"н/д",F9/D9-1)</f>
        <v>-0.0002236104890519508</v>
      </c>
      <c r="I9" s="20">
        <f>IF(ISERROR(F9/C9-1),"н/д",F9/C9-1)</f>
        <v>0.1290991154555079</v>
      </c>
      <c r="J9" s="20">
        <f aca="true" t="shared" si="1" ref="J9:J15">IF(ISERROR(F9/B9-1),"н/д",F9/B9-1)</f>
        <v>0.22267540812365993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3455.91</v>
      </c>
      <c r="E10" s="19">
        <f>'[1]NASDAQ Composite (США)'!C686</f>
        <v>3482.18</v>
      </c>
      <c r="F10" s="19">
        <f>'[1]NASDAQ Composite (США)'!C681</f>
        <v>3443.2</v>
      </c>
      <c r="G10" s="20">
        <f t="shared" si="0"/>
        <v>-0.011194137006128368</v>
      </c>
      <c r="H10" s="20">
        <f aca="true" t="shared" si="2" ref="H10:H15">IF(ISERROR(F10/D10-1),"н/д",F10/D10-1)</f>
        <v>-0.003677757811980098</v>
      </c>
      <c r="I10" s="20">
        <f aca="true" t="shared" si="3" ref="I10:I15">IF(ISERROR(F10/C10-1),"н/д",F10/C10-1)</f>
        <v>0.11113621035171573</v>
      </c>
      <c r="J10" s="20">
        <f t="shared" si="1"/>
        <v>0.2875594105867232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1630.74</v>
      </c>
      <c r="E11" s="19">
        <f>'[1]S&amp;P500 (США)'!C686</f>
        <v>1651.81</v>
      </c>
      <c r="F11" s="19">
        <f>'[1]S&amp;P500 (США)'!C681</f>
        <v>1628.93</v>
      </c>
      <c r="G11" s="20">
        <f t="shared" si="0"/>
        <v>-0.01385147202160053</v>
      </c>
      <c r="H11" s="20">
        <f>IF(ISERROR(F11/D11-1),"н/д",F11/D11-1)</f>
        <v>-0.0011099255552693421</v>
      </c>
      <c r="I11" s="20">
        <f t="shared" si="3"/>
        <v>0.1142630430470144</v>
      </c>
      <c r="J11" s="20">
        <f t="shared" si="1"/>
        <v>0.27478049644725533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3920.67</v>
      </c>
      <c r="E12" s="19">
        <f>'[1]евр-индексы'!L146</f>
        <v>3839.3399999999997</v>
      </c>
      <c r="F12" s="19">
        <f>'[1]евр-индексы'!I146*1</f>
        <v>3762.39</v>
      </c>
      <c r="G12" s="20">
        <f t="shared" si="0"/>
        <v>-0.020042507305943147</v>
      </c>
      <c r="H12" s="20">
        <f t="shared" si="2"/>
        <v>-0.040370650934661745</v>
      </c>
      <c r="I12" s="20">
        <f t="shared" si="3"/>
        <v>0.01532819335112623</v>
      </c>
      <c r="J12" s="20">
        <f t="shared" si="1"/>
        <v>0.19922163857510755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8285.8</v>
      </c>
      <c r="E13" s="19">
        <f>'[1]евр-индексы'!L36</f>
        <v>8197.08</v>
      </c>
      <c r="F13" s="19">
        <f>'[1]евр-индексы'!I36*1</f>
        <v>8019.29</v>
      </c>
      <c r="G13" s="20">
        <f t="shared" si="0"/>
        <v>-0.021689430870505122</v>
      </c>
      <c r="H13" s="20">
        <f t="shared" si="2"/>
        <v>-0.032164667262062685</v>
      </c>
      <c r="I13" s="20">
        <f t="shared" si="3"/>
        <v>0.04203055420922763</v>
      </c>
      <c r="J13" s="20">
        <f t="shared" si="1"/>
        <v>0.32376954466219443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6525.12</v>
      </c>
      <c r="E14" s="19">
        <f>'[1]евр-индексы'!L35</f>
        <v>6348.820000000001</v>
      </c>
      <c r="F14" s="19">
        <f>'[1]евр-индексы'!I35*1</f>
        <v>6226.43</v>
      </c>
      <c r="G14" s="20">
        <f t="shared" si="0"/>
        <v>-0.019277598041840927</v>
      </c>
      <c r="H14" s="20">
        <f t="shared" si="2"/>
        <v>-0.04577540336422925</v>
      </c>
      <c r="I14" s="20">
        <f t="shared" si="3"/>
        <v>0.028612823236520146</v>
      </c>
      <c r="J14" s="20">
        <f t="shared" si="1"/>
        <v>0.10208542784724095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13261.82</v>
      </c>
      <c r="E15" s="19">
        <f>'[1]Япония'!C686</f>
        <v>13245.22</v>
      </c>
      <c r="F15" s="19">
        <f>'[1]Япония'!C681</f>
        <v>13014.58</v>
      </c>
      <c r="G15" s="20">
        <f t="shared" si="0"/>
        <v>-0.017413074301521614</v>
      </c>
      <c r="H15" s="20">
        <f t="shared" si="2"/>
        <v>-0.01864299168590733</v>
      </c>
      <c r="I15" s="20">
        <f t="shared" si="3"/>
        <v>0.23853308793440475</v>
      </c>
      <c r="J15" s="20">
        <f t="shared" si="1"/>
        <v>0.5511318107016407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8201.02</v>
      </c>
      <c r="E17" s="19">
        <f>'[1]азия-индексы'!S95*1</f>
        <v>8007.389999999999</v>
      </c>
      <c r="F17" s="19">
        <f>'[1]азия-индексы'!K95*1</f>
        <v>7898.91</v>
      </c>
      <c r="G17" s="20">
        <f aca="true" t="shared" si="4" ref="G17:G22">IF(ISERROR(F17/E17-1),"н/д",F17/E17-1)</f>
        <v>-0.01354748551025986</v>
      </c>
      <c r="H17" s="20">
        <f aca="true" t="shared" si="5" ref="H17:H22">IF(ISERROR(F17/D17-1),"н/д",F17/D17-1)</f>
        <v>-0.0368381006265075</v>
      </c>
      <c r="I17" s="20">
        <f aca="true" t="shared" si="6" ref="I17:I22">IF(ISERROR(F17/C17-1),"н/д",F17/C17-1)</f>
        <v>0.022954908659536866</v>
      </c>
      <c r="J17" s="20">
        <f aca="true" t="shared" si="7" ref="J17:J22">IF(ISERROR(F17/B17-1),"н/д",F17/B17-1)</f>
        <v>0.11361419081240198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517.03</v>
      </c>
      <c r="E18" s="19">
        <f>'[1]азия-индексы'!S107</f>
        <v>503.37</v>
      </c>
      <c r="F18" s="19">
        <f>'[1]азия-индексы'!K107*1</f>
        <v>499.51</v>
      </c>
      <c r="G18" s="20">
        <f t="shared" si="4"/>
        <v>-0.007668315553171601</v>
      </c>
      <c r="H18" s="20">
        <f t="shared" si="5"/>
        <v>-0.03388584801655603</v>
      </c>
      <c r="I18" s="20">
        <f>IF(ISERROR(F18/C18-1),"н/д",F18/C18-1)</f>
        <v>0.11707218892566429</v>
      </c>
      <c r="J18" s="20">
        <f t="shared" si="7"/>
        <v>0.4720912413061418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19610.48</v>
      </c>
      <c r="E19" s="19">
        <f>'[1]Индия'!C686</f>
        <v>19245.7</v>
      </c>
      <c r="F19" s="19">
        <f>'[1]Индия'!C681</f>
        <v>18762.3012</v>
      </c>
      <c r="G19" s="20">
        <f t="shared" si="4"/>
        <v>-0.025117236577521185</v>
      </c>
      <c r="H19" s="20">
        <f t="shared" si="5"/>
        <v>-0.04325130236485786</v>
      </c>
      <c r="I19" s="20">
        <f t="shared" si="6"/>
        <v>-0.049650135848918864</v>
      </c>
      <c r="J19" s="20">
        <f t="shared" si="7"/>
        <v>0.18638213006616633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4971.35</v>
      </c>
      <c r="E20" s="19">
        <f>'[1]азия-индексы'!S103</f>
        <v>4806.660000000001</v>
      </c>
      <c r="F20" s="19">
        <f>'[1]азия-индексы'!K103*1</f>
        <v>4633.27</v>
      </c>
      <c r="G20" s="20">
        <f t="shared" si="4"/>
        <v>-0.036072865565694334</v>
      </c>
      <c r="H20" s="20">
        <f t="shared" si="5"/>
        <v>-0.06800567250344469</v>
      </c>
      <c r="I20" s="20">
        <f t="shared" si="6"/>
        <v>0.05347321223531121</v>
      </c>
      <c r="J20" s="20">
        <f>IF(ISERROR(F20/B20-1),"н/д",F20/B20-1)</f>
        <v>0.19135680252605392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2298.92</v>
      </c>
      <c r="E21" s="19">
        <f>'[1]азия-индексы'!S125</f>
        <v>2143.28</v>
      </c>
      <c r="F21" s="19">
        <f>'[1]азия-индексы'!K125*1</f>
        <v>2084.02</v>
      </c>
      <c r="G21" s="20">
        <f t="shared" si="4"/>
        <v>-0.027649210555783732</v>
      </c>
      <c r="H21" s="20">
        <f t="shared" si="5"/>
        <v>-0.09347867694395628</v>
      </c>
      <c r="I21" s="20">
        <f t="shared" si="6"/>
        <v>-0.08437789698910847</v>
      </c>
      <c r="J21" s="20">
        <f t="shared" si="7"/>
        <v>-0.052774154254521366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53506.08</v>
      </c>
      <c r="E22" s="19">
        <f>'[1]Бразилия'!C686</f>
        <v>49464.94</v>
      </c>
      <c r="F22" s="19">
        <f>'[1]Бразилия'!C681</f>
        <v>47893.06</v>
      </c>
      <c r="G22" s="20">
        <f t="shared" si="4"/>
        <v>-0.031777659085404864</v>
      </c>
      <c r="H22" s="20">
        <f t="shared" si="5"/>
        <v>-0.10490433984324776</v>
      </c>
      <c r="I22" s="20">
        <f t="shared" si="6"/>
        <v>-0.22668987901997883</v>
      </c>
      <c r="J22" s="20">
        <f t="shared" si="7"/>
        <v>-0.18271744700588077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101.81</v>
      </c>
      <c r="E24" s="19">
        <f>'[1]нефть Brent'!C686</f>
        <v>106.12</v>
      </c>
      <c r="F24" s="29">
        <f>'[1]нефть Brent'!C681</f>
        <v>104.1707</v>
      </c>
      <c r="G24" s="20">
        <f>IF(ISERROR(F24/E24-1),"н/д",F24/E24-1)</f>
        <v>-0.01836882774217874</v>
      </c>
      <c r="H24" s="20">
        <f aca="true" t="shared" si="8" ref="H24:H33">IF(ISERROR(F24/D24-1),"н/д",F24/D24-1)</f>
        <v>0.02318730969452898</v>
      </c>
      <c r="I24" s="20">
        <f aca="true" t="shared" si="9" ref="I24:I33">IF(ISERROR(F24/C24-1),"н/д",F24/C24-1)</f>
        <v>-0.06169428931724008</v>
      </c>
      <c r="J24" s="20">
        <f>IF(ISERROR(F24/B24-1),"н/д",F24/B24-1)</f>
        <v>-0.07362650066696319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93.44999999999999</v>
      </c>
      <c r="E25" s="19">
        <f>'[1]сырье'!P86</f>
        <v>98.24000000000001</v>
      </c>
      <c r="F25" s="29">
        <f>'[1]сырье'!M86*1</f>
        <v>96.23</v>
      </c>
      <c r="G25" s="20">
        <f aca="true" t="shared" si="10" ref="G25:G33">IF(ISERROR(F25/E25-1),"н/д",F25/E25-1)</f>
        <v>-0.020460097719869785</v>
      </c>
      <c r="H25" s="20">
        <f t="shared" si="8"/>
        <v>0.029748528624933268</v>
      </c>
      <c r="I25" s="20">
        <f t="shared" si="9"/>
        <v>0.03295405753542302</v>
      </c>
      <c r="J25" s="20">
        <f aca="true" t="shared" si="11" ref="J25:J31">IF(ISERROR(F25/B25-1),"н/д",F25/B25-1)</f>
        <v>-0.05014312506169172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1411.9</v>
      </c>
      <c r="E26" s="19">
        <f>'[1]Золото'!C686</f>
        <v>1374</v>
      </c>
      <c r="F26" s="19">
        <f>'[1]Золото'!C681</f>
        <v>1310.88</v>
      </c>
      <c r="G26" s="20">
        <f t="shared" si="10"/>
        <v>-0.04593886462882091</v>
      </c>
      <c r="H26" s="20">
        <f t="shared" si="8"/>
        <v>-0.07154897655641335</v>
      </c>
      <c r="I26" s="20">
        <f t="shared" si="9"/>
        <v>-0.21135844062086384</v>
      </c>
      <c r="J26" s="20">
        <f t="shared" si="11"/>
        <v>-0.1848279967366313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7342.53</v>
      </c>
      <c r="E27" s="19">
        <f>'[1]Медь'!C686</f>
        <v>6924.76</v>
      </c>
      <c r="F27" s="19">
        <f>'[1]Медь'!C681</f>
        <v>6791.8</v>
      </c>
      <c r="G27" s="20">
        <f t="shared" si="10"/>
        <v>-0.01920066543822463</v>
      </c>
      <c r="H27" s="20">
        <f t="shared" si="8"/>
        <v>-0.07500548176173605</v>
      </c>
      <c r="I27" s="20">
        <f t="shared" si="9"/>
        <v>-0.16103179328558614</v>
      </c>
      <c r="J27" s="20">
        <f t="shared" si="11"/>
        <v>-0.09815320299590158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15185</v>
      </c>
      <c r="E28" s="19">
        <f>'[1]Никель'!C686</f>
        <v>14200</v>
      </c>
      <c r="F28" s="19">
        <f>'[1]Никель'!C681</f>
        <v>13863</v>
      </c>
      <c r="G28" s="20">
        <f t="shared" si="10"/>
        <v>-0.02373239436619723</v>
      </c>
      <c r="H28" s="20">
        <f t="shared" si="8"/>
        <v>-0.08705959828778398</v>
      </c>
      <c r="I28" s="20">
        <f t="shared" si="9"/>
        <v>-0.1998268398268398</v>
      </c>
      <c r="J28" s="20">
        <f t="shared" si="11"/>
        <v>-0.27419106436420726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1925</v>
      </c>
      <c r="E29" s="19">
        <f>'[1]Алюминий'!C686</f>
        <v>1830</v>
      </c>
      <c r="F29" s="19">
        <f>'[1]Алюминий'!C681</f>
        <v>1799.78</v>
      </c>
      <c r="G29" s="20">
        <f t="shared" si="10"/>
        <v>-0.01651366120218578</v>
      </c>
      <c r="H29" s="20">
        <f t="shared" si="8"/>
        <v>-0.06504935064935069</v>
      </c>
      <c r="I29" s="20">
        <f t="shared" si="9"/>
        <v>-0.12927914852443156</v>
      </c>
      <c r="J29" s="20">
        <f t="shared" si="11"/>
        <v>-0.14621558001885004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82.36</v>
      </c>
      <c r="E30" s="19">
        <f>'[1]сырье'!P105</f>
        <v>86.6</v>
      </c>
      <c r="F30" s="19" t="str">
        <f>'[1]сырье'!M105</f>
        <v>85,75</v>
      </c>
      <c r="G30" s="20">
        <f t="shared" si="10"/>
        <v>-0.009815242494226273</v>
      </c>
      <c r="H30" s="20">
        <f t="shared" si="8"/>
        <v>0.04116075764934446</v>
      </c>
      <c r="I30" s="20">
        <f t="shared" si="9"/>
        <v>0.141506922257721</v>
      </c>
      <c r="J30" s="20">
        <f t="shared" si="11"/>
        <v>-0.11084612194110322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16.55</v>
      </c>
      <c r="E31" s="19">
        <f>'[1]Сахар'!C686</f>
        <v>16.76</v>
      </c>
      <c r="F31" s="19">
        <f>'[1]Сахар'!C681</f>
        <v>16.54</v>
      </c>
      <c r="G31" s="20">
        <f t="shared" si="10"/>
        <v>-0.013126491646778149</v>
      </c>
      <c r="H31" s="20">
        <f t="shared" si="8"/>
        <v>-0.0006042296072508169</v>
      </c>
      <c r="I31" s="20">
        <f t="shared" si="9"/>
        <v>-0.12301166489925774</v>
      </c>
      <c r="J31" s="20">
        <f t="shared" si="11"/>
        <v>-0.2898239587805925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560</v>
      </c>
      <c r="E32" s="19">
        <f>'[1]сырье'!P102</f>
        <v>570.5</v>
      </c>
      <c r="F32" s="19">
        <f>'[1]сырье'!M102*1</f>
        <v>561.75</v>
      </c>
      <c r="G32" s="20">
        <f t="shared" si="10"/>
        <v>-0.015337423312883458</v>
      </c>
      <c r="H32" s="20">
        <f t="shared" si="8"/>
        <v>0.0031250000000000444</v>
      </c>
      <c r="I32" s="20">
        <f t="shared" si="9"/>
        <v>-0.1843920145190563</v>
      </c>
      <c r="J32" s="20">
        <f>IF(ISERROR(F32/B32-1),"н/д",F32/B32-1)</f>
        <v>-0.13842024539877296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f>708.6/100/0.027*D41</f>
        <v>8202.93731111111</v>
      </c>
      <c r="E33" s="19">
        <f>'[1]Пшеница'!C686/100/0.027*E41</f>
        <v>8348.465481481482</v>
      </c>
      <c r="F33" s="19">
        <f>'[1]Пшеница'!C681/100/0.027*F41</f>
        <v>8284.130680000002</v>
      </c>
      <c r="G33" s="20">
        <f t="shared" si="10"/>
        <v>-0.007706182845720222</v>
      </c>
      <c r="H33" s="20">
        <f t="shared" si="8"/>
        <v>0.009898084772501203</v>
      </c>
      <c r="I33" s="20">
        <f t="shared" si="9"/>
        <v>-0.018626154555821506</v>
      </c>
      <c r="J33" s="20">
        <f>IF(ISERROR(F33/B33-1),"н/д",F33/B33-1)</f>
        <v>-0.004706083562030505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41426</v>
      </c>
      <c r="E35" s="14">
        <f>E4</f>
        <v>41444</v>
      </c>
      <c r="F35" s="32">
        <f>I1</f>
        <v>41445</v>
      </c>
      <c r="G35" s="33"/>
      <c r="H35" s="34"/>
      <c r="I35" s="33"/>
      <c r="J35" s="35">
        <f>WEEKDAY(F35)</f>
        <v>5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1051.4</v>
      </c>
      <c r="E37" s="19">
        <f>'[1]ост. ср-тв на кс'!AJ5</f>
        <v>920.7</v>
      </c>
      <c r="F37" s="19">
        <f>'[1]ост. ср-тв на кс'!AI5</f>
        <v>891.6</v>
      </c>
      <c r="G37" s="20">
        <f t="shared" si="12"/>
        <v>-0.03160638644509617</v>
      </c>
      <c r="H37" s="20">
        <f aca="true" t="shared" si="13" ref="H37:H42">IF(ISERROR(F37/D37-1),"н/д",F37/D37-1)</f>
        <v>-0.15198782575613468</v>
      </c>
      <c r="I37" s="20">
        <f aca="true" t="shared" si="14" ref="I37:I42">IF(ISERROR(F37/C37-1),"н/д",F37/C37-1)</f>
        <v>-0.34753018660812296</v>
      </c>
      <c r="J37" s="20">
        <f aca="true" t="shared" si="15" ref="J37:J42">IF(ISERROR(F37/B37-1),"н/д",F37/B37-1)</f>
        <v>-0.09150193600978185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782.1</v>
      </c>
      <c r="E38" s="19">
        <f>'[1]ост. ср-тв на кс'!AL5</f>
        <v>713.8</v>
      </c>
      <c r="F38" s="19">
        <f>'[1]ост. ср-тв на кс'!AK5</f>
        <v>699.7</v>
      </c>
      <c r="G38" s="20">
        <f t="shared" si="12"/>
        <v>-0.019753432333986964</v>
      </c>
      <c r="H38" s="20">
        <f t="shared" si="13"/>
        <v>-0.10535737118015598</v>
      </c>
      <c r="I38" s="20">
        <f t="shared" si="14"/>
        <v>-0.28732939498879606</v>
      </c>
      <c r="J38" s="20">
        <f t="shared" si="15"/>
        <v>-0.04867437117607065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6.52</v>
      </c>
      <c r="E39" s="28">
        <f>'[1]mibid-mibor'!C8</f>
        <v>6.5</v>
      </c>
      <c r="F39" s="28">
        <f>'[1]mibid-mibor'!D8</f>
        <v>6.5</v>
      </c>
      <c r="G39" s="20">
        <f t="shared" si="12"/>
        <v>0</v>
      </c>
      <c r="H39" s="20">
        <f t="shared" si="13"/>
        <v>-0.0030674846625766694</v>
      </c>
      <c r="I39" s="20">
        <f t="shared" si="14"/>
        <v>-0.02985074626865669</v>
      </c>
      <c r="J39" s="20">
        <f t="shared" si="15"/>
        <v>0.023622047244094446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7.38</v>
      </c>
      <c r="E40" s="28">
        <f>'[1]mibid-mibor'!E8</f>
        <v>7.38</v>
      </c>
      <c r="F40" s="28">
        <f>'[1]mibid-mibor'!F8</f>
        <v>7.38</v>
      </c>
      <c r="G40" s="20">
        <f t="shared" si="12"/>
        <v>0</v>
      </c>
      <c r="H40" s="20">
        <f t="shared" si="13"/>
        <v>0</v>
      </c>
      <c r="I40" s="20">
        <f t="shared" si="14"/>
        <v>-0.019920318725099695</v>
      </c>
      <c r="J40" s="20">
        <f t="shared" si="15"/>
        <v>-0.0013531799729363803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31.2559</v>
      </c>
      <c r="E41" s="28">
        <f>'[1]МакроDelay'!L7</f>
        <v>31.8824</v>
      </c>
      <c r="F41" s="28">
        <f>'[1]МакроDelay'!Q7</f>
        <v>32.1201</v>
      </c>
      <c r="G41" s="20">
        <f>IF(ISERROR(F41/E41-1),"н/д",F41/E41-1)</f>
        <v>0.007455524050887119</v>
      </c>
      <c r="H41" s="20">
        <f>IF(ISERROR(F41/D41-1),"н/д",F41/D41-1)</f>
        <v>0.02764917983484727</v>
      </c>
      <c r="I41" s="20">
        <f t="shared" si="14"/>
        <v>0.05753192834354537</v>
      </c>
      <c r="J41" s="20">
        <f t="shared" si="15"/>
        <v>-0.002362063194751851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40.8358</v>
      </c>
      <c r="E42" s="28">
        <f>'[1]МакроDelay'!L9</f>
        <v>42.5216</v>
      </c>
      <c r="F42" s="28">
        <f>'[1]МакроDelay'!Q9</f>
        <v>43.0409</v>
      </c>
      <c r="G42" s="20">
        <f t="shared" si="12"/>
        <v>0.012212616646598562</v>
      </c>
      <c r="H42" s="20">
        <f t="shared" si="13"/>
        <v>0.05399918698788819</v>
      </c>
      <c r="I42" s="20">
        <f t="shared" si="14"/>
        <v>0.06990797591763065</v>
      </c>
      <c r="J42" s="20">
        <f t="shared" si="15"/>
        <v>0.03286713148720177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41418</v>
      </c>
      <c r="E43" s="37">
        <f>'[1]ЗВР-cbr'!D4</f>
        <v>41425</v>
      </c>
      <c r="F43" s="37">
        <f>'[1]ЗВР-cbr'!D3</f>
        <v>41432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513,7</v>
      </c>
      <c r="E44" s="19" t="str">
        <f>'[1]ЗВР-cbr'!L4</f>
        <v>518,4</v>
      </c>
      <c r="F44" s="19" t="str">
        <f>'[1]ЗВР-cbr'!L3</f>
        <v>515,8</v>
      </c>
      <c r="G44" s="20">
        <f>IF(ISERROR(F44/E44-1),"н/д",F44/E44-1)</f>
        <v>-0.005015432098765427</v>
      </c>
      <c r="H44" s="20"/>
      <c r="I44" s="20">
        <f>IF(ISERROR(F44/C44-1),"н/д",F44/C44-1)</f>
        <v>0.03574297188755016</v>
      </c>
      <c r="J44" s="20">
        <f>IF(ISERROR(F44/B44-1),"н/д",F44/B44-1)</f>
        <v>0.17843271647246972</v>
      </c>
      <c r="K44" s="13"/>
    </row>
    <row r="45" spans="1:11" ht="18.75">
      <c r="A45" s="39"/>
      <c r="B45" s="37">
        <v>40909</v>
      </c>
      <c r="C45" s="37">
        <v>41275</v>
      </c>
      <c r="D45" s="37">
        <v>41426</v>
      </c>
      <c r="E45" s="37">
        <v>41428</v>
      </c>
      <c r="F45" s="37">
        <v>41435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</v>
      </c>
      <c r="E46" s="41">
        <v>3.2</v>
      </c>
      <c r="F46" s="41">
        <v>3.3</v>
      </c>
      <c r="G46" s="20">
        <f>IF(ISERROR(F46-E46),"н/д",F46-E46)/100</f>
        <v>0.0009999999999999966</v>
      </c>
      <c r="H46" s="20">
        <f>IF(ISERROR(F46-D46),"н/д",F46-D46)/100</f>
        <v>0.0029999999999999983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41314</v>
      </c>
      <c r="E47" s="43">
        <f>'[1]M2'!P23</f>
        <v>41345</v>
      </c>
      <c r="F47" s="43">
        <f>'[1]M2'!P22</f>
        <v>41375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27173.6</v>
      </c>
      <c r="E48" s="19">
        <f>'[1]M2'!Q23</f>
        <v>27465.9</v>
      </c>
      <c r="F48" s="19">
        <f>'[1]M2'!Q22</f>
        <v>27841.2</v>
      </c>
      <c r="G48" s="20"/>
      <c r="H48" s="20">
        <f>IF(ISERROR(F48/D48-1),"н/д",F48/D48-1)</f>
        <v>0.02456796302293407</v>
      </c>
      <c r="I48" s="20">
        <f>IF(ISERROR(F48/C48-1),"н/д",F48/C48-1)</f>
        <v>0.13715991847437636</v>
      </c>
      <c r="J48" s="20">
        <f>IF(ISERROR(F48/B48-1),"н/д",F48/B48-1)</f>
        <v>0.3912322168309854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41334</v>
      </c>
      <c r="E50" s="43">
        <v>41365</v>
      </c>
      <c r="F50" s="43">
        <v>41395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41306</v>
      </c>
      <c r="E54" s="43">
        <v>41334</v>
      </c>
      <c r="F54" s="43">
        <v>41365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v>1091.23</v>
      </c>
      <c r="E55" s="19">
        <f>'[1]Дох-Расх фед.б.'!J5*1</f>
        <v>1120.8</v>
      </c>
      <c r="F55" s="19">
        <f>'[1]Дох-Расх фед.б.'!J4*1</f>
        <v>1122.6</v>
      </c>
      <c r="G55" s="20">
        <f>IF(ISERROR(F55/E55-1),"н/д",F55/E55-1)</f>
        <v>0.0016059957173446548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v>1172.48</v>
      </c>
      <c r="E56" s="19">
        <f>'[1]Дох-Расх фед.б.'!J29*1</f>
        <v>1002.3</v>
      </c>
      <c r="F56" s="19">
        <f>'[1]Дох-Расх фед.б.'!J28*1</f>
        <v>1057.1</v>
      </c>
      <c r="G56" s="20">
        <f>IF(ISERROR(F56/E56-1),"н/д",F56/E56-1)</f>
        <v>0.05467424922677844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-81.25</v>
      </c>
      <c r="E57" s="25">
        <f>E55-E56</f>
        <v>118.5</v>
      </c>
      <c r="F57" s="19">
        <f>F55-F56</f>
        <v>65.5</v>
      </c>
      <c r="G57" s="20"/>
      <c r="H57" s="20"/>
      <c r="I57" s="8"/>
      <c r="J57" s="13"/>
    </row>
    <row r="58" spans="1:10" ht="18.75">
      <c r="A58" s="6" t="s">
        <v>2</v>
      </c>
      <c r="B58" s="43" t="s">
        <v>62</v>
      </c>
      <c r="C58" s="43" t="s">
        <v>63</v>
      </c>
      <c r="D58" s="43">
        <v>41275</v>
      </c>
      <c r="E58" s="43">
        <v>41306</v>
      </c>
      <c r="F58" s="43">
        <v>41334</v>
      </c>
      <c r="G58" s="46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1">
        <v>522</v>
      </c>
      <c r="C59" s="41">
        <v>531.863</v>
      </c>
      <c r="D59" s="41">
        <v>39.038</v>
      </c>
      <c r="E59" s="41">
        <v>41.916</v>
      </c>
      <c r="F59" s="41">
        <v>44.243</v>
      </c>
      <c r="G59" s="20">
        <f>IF(ISERROR(F59/E59-1),"н/д",F59/E59-1)</f>
        <v>0.055515793491745624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21.296</v>
      </c>
      <c r="E60" s="41">
        <v>26.01</v>
      </c>
      <c r="F60" s="41">
        <v>28.131</v>
      </c>
      <c r="G60" s="20">
        <f>IF(ISERROR(F60/E60-1),"н/д",F60/E60-1)</f>
        <v>0.08154555940023056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17.741999999999997</v>
      </c>
      <c r="E61" s="41">
        <v>15.905999999999995</v>
      </c>
      <c r="F61" s="41">
        <f>F59-F60</f>
        <v>16.112000000000002</v>
      </c>
      <c r="G61" s="20">
        <f>IF(ISERROR(F61/E61-1),"н/д",F61/E61-1)</f>
        <v>0.01295108763988484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41275</v>
      </c>
      <c r="E64" s="43">
        <v>41306</v>
      </c>
      <c r="F64" s="43">
        <v>41334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14251.046</v>
      </c>
      <c r="E65" s="19">
        <v>14069.26</v>
      </c>
      <c r="F65" s="19">
        <v>14396.193</v>
      </c>
      <c r="G65" s="20">
        <f>IF(ISERROR(F65/E65-1),"н/д",F65/E65-1)</f>
        <v>0.02323739841327832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6</v>
      </c>
      <c r="E66" s="19">
        <v>5.8</v>
      </c>
      <c r="F66" s="19">
        <v>5.7</v>
      </c>
      <c r="G66" s="20">
        <f>IF(ISERROR(F66/E66-1),"н/д",F66/E66-1)</f>
        <v>-0.01724137931034475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8"/>
      <c r="D68" s="8"/>
      <c r="E68" s="49"/>
      <c r="F68" s="49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49"/>
      <c r="G69" s="21"/>
      <c r="H69" s="21"/>
      <c r="I69" s="21"/>
      <c r="J69" s="21"/>
      <c r="K69" s="13"/>
    </row>
    <row r="70" spans="1:11" ht="12.75">
      <c r="A70" s="8"/>
      <c r="B70" s="8"/>
      <c r="C70" s="48"/>
      <c r="D70" s="53"/>
      <c r="E70" s="49"/>
      <c r="F70" s="49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49"/>
      <c r="F71" s="49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49"/>
      <c r="F72" s="49"/>
      <c r="G72" s="8"/>
      <c r="H72" s="8"/>
      <c r="I72" s="8"/>
      <c r="J72" s="8"/>
      <c r="K72" s="13"/>
    </row>
    <row r="73" spans="1:11" ht="12.75">
      <c r="A73" s="8"/>
      <c r="B73" s="8"/>
      <c r="C73" s="8"/>
      <c r="D73" s="48"/>
      <c r="E73" s="49"/>
      <c r="F73" s="49"/>
      <c r="G73" s="8"/>
      <c r="H73" s="8"/>
      <c r="I73" s="8"/>
      <c r="J73" s="8"/>
      <c r="K73" s="13"/>
    </row>
    <row r="74" spans="1:10" s="8" customFormat="1" ht="15.75">
      <c r="A74" s="54"/>
      <c r="B74" s="54"/>
      <c r="C74" s="48"/>
      <c r="D74" s="48"/>
      <c r="E74" s="49"/>
      <c r="F74" s="49"/>
      <c r="G74" s="48"/>
      <c r="I74" s="10"/>
      <c r="J74" s="10"/>
    </row>
    <row r="75" spans="1:10" s="8" customFormat="1" ht="15.75">
      <c r="A75" s="54"/>
      <c r="B75" s="54"/>
      <c r="D75" s="48"/>
      <c r="E75" s="49"/>
      <c r="F75" s="49"/>
      <c r="I75" s="10"/>
      <c r="J75" s="10"/>
    </row>
    <row r="76" spans="1:10" s="8" customFormat="1" ht="15.75">
      <c r="A76" s="54"/>
      <c r="B76" s="54"/>
      <c r="D76" s="48"/>
      <c r="E76" s="49"/>
      <c r="F76" s="49"/>
      <c r="I76" s="10"/>
      <c r="J76" s="10"/>
    </row>
    <row r="77" spans="1:10" s="8" customFormat="1" ht="15.75">
      <c r="A77" s="54"/>
      <c r="B77" s="54"/>
      <c r="E77" s="49"/>
      <c r="F77" s="49"/>
      <c r="I77" s="10"/>
      <c r="J77" s="10"/>
    </row>
    <row r="78" spans="1:10" s="8" customFormat="1" ht="15.75">
      <c r="A78" s="54"/>
      <c r="B78" s="54"/>
      <c r="E78" s="49"/>
      <c r="F78" s="49"/>
      <c r="I78" s="10"/>
      <c r="J78" s="10"/>
    </row>
    <row r="79" spans="1:10" s="8" customFormat="1" ht="15.75">
      <c r="A79" s="54"/>
      <c r="B79" s="54"/>
      <c r="E79" s="49"/>
      <c r="F79" s="49"/>
      <c r="I79" s="10"/>
      <c r="J79" s="10"/>
    </row>
    <row r="80" spans="1:10" s="8" customFormat="1" ht="15.75">
      <c r="A80" s="54"/>
      <c r="B80" s="54"/>
      <c r="E80" s="49"/>
      <c r="F80" s="49"/>
      <c r="I80" s="10"/>
      <c r="J80" s="10"/>
    </row>
    <row r="81" spans="1:10" s="8" customFormat="1" ht="15.75">
      <c r="A81" s="54"/>
      <c r="B81" s="54"/>
      <c r="E81" s="49"/>
      <c r="F81" s="49"/>
      <c r="I81" s="10"/>
      <c r="J81" s="10"/>
    </row>
    <row r="82" spans="1:10" s="8" customFormat="1" ht="15.75">
      <c r="A82" s="54"/>
      <c r="B82" s="54"/>
      <c r="E82" s="49"/>
      <c r="F82" s="49"/>
      <c r="I82" s="10"/>
      <c r="J82" s="10"/>
    </row>
    <row r="83" spans="1:10" s="8" customFormat="1" ht="15.75">
      <c r="A83" s="54"/>
      <c r="B83" s="54"/>
      <c r="C83" s="55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4"/>
      <c r="B84" s="54"/>
      <c r="C84" s="55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4"/>
      <c r="B85" s="54"/>
      <c r="C85" s="55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4"/>
      <c r="B86" s="54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4"/>
      <c r="B87" s="54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4"/>
      <c r="B88" s="54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4"/>
      <c r="B89" s="54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4"/>
      <c r="B90" s="54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4"/>
      <c r="B91" s="54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4"/>
      <c r="B92" s="54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4"/>
      <c r="B93" s="54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4"/>
      <c r="B94" s="54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4"/>
      <c r="B95" s="54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4"/>
      <c r="B96" s="54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4"/>
      <c r="B97" s="54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4"/>
      <c r="B98" s="54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4"/>
      <c r="B99" s="54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4"/>
      <c r="B100" s="54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4"/>
      <c r="B101" s="54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4"/>
      <c r="B102" s="54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4"/>
      <c r="B103" s="54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4"/>
      <c r="B104" s="54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4"/>
      <c r="B105" s="54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4"/>
      <c r="B106" s="54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4"/>
      <c r="B107" s="54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4"/>
      <c r="B108" s="54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4"/>
      <c r="B109" s="54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4"/>
      <c r="B110" s="54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4"/>
      <c r="B111" s="54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4"/>
      <c r="B112" s="54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4"/>
      <c r="B113" s="54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4"/>
      <c r="B114" s="54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4"/>
      <c r="B115" s="54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4"/>
      <c r="B116" s="54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4"/>
      <c r="B117" s="54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4"/>
      <c r="B118" s="54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4"/>
      <c r="B119" s="54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4"/>
      <c r="B120" s="54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4"/>
      <c r="B121" s="54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4"/>
      <c r="B122" s="54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4"/>
      <c r="B123" s="54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4"/>
      <c r="B124" s="54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4"/>
      <c r="B125" s="54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4"/>
      <c r="B126" s="54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4"/>
      <c r="B127" s="54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4"/>
      <c r="B128" s="54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4"/>
      <c r="B129" s="54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4"/>
      <c r="B130" s="54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4"/>
      <c r="B131" s="54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4"/>
      <c r="B132" s="54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4"/>
      <c r="B133" s="54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4"/>
      <c r="B134" s="54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4"/>
      <c r="B135" s="54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4"/>
      <c r="B136" s="54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4"/>
      <c r="B137" s="54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4"/>
      <c r="B138" s="54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4"/>
      <c r="B139" s="54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4"/>
      <c r="B140" s="54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4"/>
      <c r="B141" s="54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4"/>
      <c r="B142" s="54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4"/>
      <c r="B143" s="54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4"/>
      <c r="B144" s="54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4"/>
      <c r="B145" s="54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4"/>
      <c r="B146" s="54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4"/>
      <c r="B147" s="54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4"/>
      <c r="B148" s="54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4"/>
      <c r="B149" s="54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4"/>
      <c r="B150" s="54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4"/>
      <c r="B151" s="54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4"/>
      <c r="B152" s="54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4"/>
      <c r="B153" s="54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4"/>
      <c r="B154" s="54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4"/>
      <c r="B155" s="54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4"/>
      <c r="B156" s="54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4"/>
      <c r="B157" s="54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4"/>
      <c r="B158" s="54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4"/>
      <c r="B159" s="54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4"/>
      <c r="B160" s="54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4"/>
      <c r="B161" s="54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4"/>
      <c r="B162" s="54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4"/>
      <c r="B163" s="54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4"/>
      <c r="B164" s="54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4"/>
      <c r="B165" s="54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4"/>
      <c r="B166" s="54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4"/>
      <c r="B167" s="54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4"/>
      <c r="B168" s="54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4"/>
      <c r="B169" s="54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4"/>
      <c r="B170" s="54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4"/>
      <c r="B171" s="54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2013-06-20T09:06:58Z</dcterms:created>
  <dcterms:modified xsi:type="dcterms:W3CDTF">2013-06-20T09:08:07Z</dcterms:modified>
  <cp:category/>
  <cp:version/>
  <cp:contentType/>
  <cp:contentStatus/>
</cp:coreProperties>
</file>