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<sst xmlns="http://schemas.openxmlformats.org/spreadsheetml/2006/main" count="95" uniqueCount="79">
  <si>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</si>
  <si>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</si>
  <si>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</si>
  <si>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</si>
  <si>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</si>
  <si>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</si>
  <si>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</si>
  <si>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</si>
  <si>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</si>
  <si>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</si>
  <si>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</si>
  <si>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</si>
  <si>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</si>
  <si>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</si>
  <si>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</si>
  <si>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</si>
  <si>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</si>
  <si>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</si>
  <si>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</si>
  <si>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</si>
  <si>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</si>
  <si>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</si>
  <si>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</si>
  <si>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</si>
  <si>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</si>
  <si>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</si>
  <si>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</si>
  <si>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</si>
  <si>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</si>
  <si>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</si>
  <si>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</si>
  <si>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</si>
  <si>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</si>
  <si>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</si>
  <si>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</si>
  <si>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</si>
  <si>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</si>
  <si>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</si>
  <si>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</si>
  <si>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</si>
  <si>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</si>
  <si>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</si>
  <si>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</si>
  <si>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</si>
  <si>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</si>
  <si>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</si>
  <si>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</si>
  <si>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</si>
  <si>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</si>
  <si>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</si>
  <si>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</si>
  <si>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</si>
  <si>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</si>
  <si>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</si>
  <si>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</si>
  <si>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</si>
  <si>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</si>
  <si>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</si>
  <si>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</si>
  <si>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</si>
  <si>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</si>
  <si>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</si>
  <si>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</si>
  <si>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</si>
  <si>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</si>
  <si>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</si>
  <si>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</si>
  <si>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</si>
  <si>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</si>
  <si>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</si>
  <si>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</si>
  <si>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</si>
  <si>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III квартал 2012</t>
  </si>
  <si>
    <t>IV квартал 2012</t>
  </si>
  <si>
    <t>I квартал 2013</t>
  </si>
  <si>
    <t>КкК</t>
  </si>
  <si>
    <t>Счет операций с капиталом и финансовыми инструментами, млрд. долл.</t>
  </si>
  <si>
    <t>Депозиты физических лиц, млрд.руб. (на начало периода)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</si>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</sst>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5">
          <cell r="K95" t="str">
            <v>7758,03</v>
          </cell>
          <cell r="S95">
            <v>7793.3099999999995</v>
          </cell>
        </row>
        <row r="103">
          <cell r="K103" t="str">
            <v>4439,52</v>
          </cell>
          <cell r="S103">
            <v>4515.38</v>
          </cell>
        </row>
        <row r="107">
          <cell r="K107" t="str">
            <v>489,74</v>
          </cell>
          <cell r="S107">
            <v>498.84000000000003</v>
          </cell>
        </row>
        <row r="125">
          <cell r="K125" t="str">
            <v>1963,24</v>
          </cell>
          <cell r="S125">
            <v>2072.84</v>
          </cell>
        </row>
      </sheetData>
      <sheetData sheetId="2">
        <row r="35">
          <cell r="I35" t="str">
            <v>6068,31</v>
          </cell>
          <cell r="L35">
            <v>6116.17</v>
          </cell>
        </row>
        <row r="36">
          <cell r="I36" t="str">
            <v>7700,23</v>
          </cell>
          <cell r="L36">
            <v>7789.24</v>
          </cell>
        </row>
        <row r="146">
          <cell r="I146" t="str">
            <v>3612,74</v>
          </cell>
          <cell r="L146">
            <v>3658.04</v>
          </cell>
        </row>
      </sheetData>
      <sheetData sheetId="3">
        <row r="3">
          <cell r="D3">
            <v>41439</v>
          </cell>
          <cell r="L3" t="str">
            <v>519,4</v>
          </cell>
        </row>
        <row r="4">
          <cell r="D4">
            <v>41432</v>
          </cell>
          <cell r="L4" t="str">
            <v>515,8</v>
          </cell>
        </row>
        <row r="5">
          <cell r="D5">
            <v>41425</v>
          </cell>
          <cell r="L5" t="str">
            <v>518,4</v>
          </cell>
        </row>
      </sheetData>
      <sheetData sheetId="4">
        <row r="8">
          <cell r="C8">
            <v>6.54</v>
          </cell>
          <cell r="D8">
            <v>6.54</v>
          </cell>
          <cell r="E8">
            <v>7.4</v>
          </cell>
          <cell r="F8">
            <v>7.4</v>
          </cell>
        </row>
      </sheetData>
      <sheetData sheetId="5">
        <row r="7">
          <cell r="L7">
            <v>32.7041</v>
          </cell>
          <cell r="Q7">
            <v>32.7433</v>
          </cell>
        </row>
        <row r="9">
          <cell r="L9">
            <v>43.3526</v>
          </cell>
          <cell r="Q9">
            <v>43.3489</v>
          </cell>
        </row>
      </sheetData>
      <sheetData sheetId="6">
        <row r="86">
          <cell r="M86" t="str">
            <v>93,18</v>
          </cell>
          <cell r="P86">
            <v>93.69000000000001</v>
          </cell>
        </row>
        <row r="102">
          <cell r="M102" t="str">
            <v>547,50</v>
          </cell>
          <cell r="P102">
            <v>556.25</v>
          </cell>
        </row>
        <row r="105">
          <cell r="M105" t="str">
            <v>84,35</v>
          </cell>
          <cell r="P105">
            <v>84.64</v>
          </cell>
        </row>
      </sheetData>
      <sheetData sheetId="7">
        <row r="22">
          <cell r="P22">
            <v>41375</v>
          </cell>
          <cell r="Q22">
            <v>27841.2</v>
          </cell>
        </row>
        <row r="23">
          <cell r="P23">
            <v>41345</v>
          </cell>
          <cell r="Q23">
            <v>27465.9</v>
          </cell>
        </row>
        <row r="24">
          <cell r="P24">
            <v>41314</v>
          </cell>
          <cell r="Q24">
            <v>27173.6</v>
          </cell>
        </row>
      </sheetData>
      <sheetData sheetId="8">
        <row r="4">
          <cell r="J4" t="str">
            <v>891,2</v>
          </cell>
        </row>
        <row r="5">
          <cell r="J5" t="str">
            <v>1122,6</v>
          </cell>
        </row>
        <row r="6">
          <cell r="J6" t="str">
            <v>1120,8</v>
          </cell>
        </row>
        <row r="28">
          <cell r="J28" t="str">
            <v>687,2</v>
          </cell>
        </row>
        <row r="29">
          <cell r="J29" t="str">
            <v>1057,1</v>
          </cell>
        </row>
        <row r="30">
          <cell r="J30" t="str">
            <v>1002,3</v>
          </cell>
        </row>
      </sheetData>
      <sheetData sheetId="9">
        <row r="31">
          <cell r="B31">
            <v>97.9</v>
          </cell>
        </row>
        <row r="32">
          <cell r="B32">
            <v>102.6</v>
          </cell>
        </row>
        <row r="34">
          <cell r="B34">
            <v>102.3</v>
          </cell>
        </row>
      </sheetData>
      <sheetData sheetId="10">
        <row r="5">
          <cell r="AI5">
            <v>964.2</v>
          </cell>
          <cell r="AJ5">
            <v>999.5</v>
          </cell>
          <cell r="AK5">
            <v>790.2</v>
          </cell>
          <cell r="AL5">
            <v>803.4</v>
          </cell>
        </row>
      </sheetData>
      <sheetData sheetId="12">
        <row r="680">
          <cell r="C680">
            <v>100.7375</v>
          </cell>
        </row>
        <row r="685">
          <cell r="C685">
            <v>100.91</v>
          </cell>
        </row>
      </sheetData>
      <sheetData sheetId="13">
        <row r="680">
          <cell r="C680">
            <v>1283.01</v>
          </cell>
        </row>
        <row r="685">
          <cell r="C685">
            <v>1292</v>
          </cell>
        </row>
      </sheetData>
      <sheetData sheetId="14">
        <row r="680">
          <cell r="C680">
            <v>6602.61</v>
          </cell>
        </row>
        <row r="685">
          <cell r="C685">
            <v>6824.44</v>
          </cell>
        </row>
      </sheetData>
      <sheetData sheetId="15">
        <row r="680">
          <cell r="C680">
            <v>13730</v>
          </cell>
        </row>
        <row r="685">
          <cell r="C685">
            <v>14075</v>
          </cell>
        </row>
      </sheetData>
      <sheetData sheetId="16">
        <row r="680">
          <cell r="C680">
            <v>1774.86</v>
          </cell>
        </row>
        <row r="685">
          <cell r="C685">
            <v>1793</v>
          </cell>
        </row>
      </sheetData>
      <sheetData sheetId="17">
        <row r="680">
          <cell r="C680">
            <v>16.46</v>
          </cell>
        </row>
        <row r="685">
          <cell r="C685">
            <v>16.38</v>
          </cell>
        </row>
      </sheetData>
      <sheetData sheetId="18">
        <row r="680">
          <cell r="C680">
            <v>691.4</v>
          </cell>
        </row>
        <row r="685">
          <cell r="C685">
            <v>698</v>
          </cell>
        </row>
      </sheetData>
      <sheetData sheetId="19">
        <row r="680">
          <cell r="C680">
            <v>18505.3565</v>
          </cell>
        </row>
        <row r="685">
          <cell r="C685">
            <v>18774.24</v>
          </cell>
        </row>
      </sheetData>
      <sheetData sheetId="20">
        <row r="680">
          <cell r="C680">
            <v>47056.04</v>
          </cell>
        </row>
        <row r="685">
          <cell r="C685">
            <v>48214.43</v>
          </cell>
        </row>
      </sheetData>
      <sheetData sheetId="21">
        <row r="680">
          <cell r="C680">
            <v>13062.78</v>
          </cell>
        </row>
        <row r="685">
          <cell r="C685">
            <v>13230.13</v>
          </cell>
        </row>
      </sheetData>
      <sheetData sheetId="22">
        <row r="680">
          <cell r="C680">
            <v>1592.43</v>
          </cell>
        </row>
        <row r="685">
          <cell r="C685">
            <v>1588.19</v>
          </cell>
        </row>
      </sheetData>
      <sheetData sheetId="23">
        <row r="680">
          <cell r="C680">
            <v>3357.25</v>
          </cell>
        </row>
        <row r="685">
          <cell r="C685">
            <v>3364.64</v>
          </cell>
        </row>
      </sheetData>
      <sheetData sheetId="24">
        <row r="680">
          <cell r="C680">
            <v>14799.4</v>
          </cell>
        </row>
        <row r="685">
          <cell r="C685">
            <v>14758.32</v>
          </cell>
        </row>
      </sheetData>
      <sheetData sheetId="25">
        <row r="680">
          <cell r="C680">
            <v>1293.06</v>
          </cell>
        </row>
        <row r="685">
          <cell r="C685">
            <v>1298.89</v>
          </cell>
        </row>
      </sheetData>
      <sheetData sheetId="26">
        <row r="680">
          <cell r="C680">
            <v>1237.43</v>
          </cell>
        </row>
        <row r="685">
          <cell r="C685">
            <v>1245.72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3" sqref="G3"/>
    </sheetView>
  </sheetViews>
  <sheetFormatPr defaultColWidth="9.140625" defaultRowHeight="15"/>
  <cols>
    <col min="1" max="1" width="42.57421875" style="57" customWidth="1"/>
    <col min="2" max="2" width="18.57421875" style="57" customWidth="1"/>
    <col min="3" max="3" width="19.421875" style="58" bestFit="1" customWidth="1"/>
    <col min="4" max="6" width="20.140625" style="58" bestFit="1" customWidth="1"/>
    <col min="7" max="7" width="14.421875" style="59" customWidth="1"/>
    <col min="8" max="8" width="12.140625" style="59" customWidth="1"/>
    <col min="9" max="9" width="15.00390625" style="59" customWidth="1"/>
    <col min="10" max="10" width="12.7109375" style="59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41449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41426</v>
      </c>
      <c r="E4" s="14">
        <f>IF(J4=2,F4-3,F4-1)</f>
        <v>41446</v>
      </c>
      <c r="F4" s="14">
        <f>I1</f>
        <v>41449</v>
      </c>
      <c r="G4" s="15"/>
      <c r="H4" s="11"/>
      <c r="I4" s="15"/>
      <c r="J4" s="12">
        <f>WEEKDAY(F4)</f>
        <v>2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1319.01</v>
      </c>
      <c r="E6" s="19">
        <f>'[1]РТС'!C685</f>
        <v>1245.72</v>
      </c>
      <c r="F6" s="19">
        <f>'[1]РТС'!C680</f>
        <v>1237.43</v>
      </c>
      <c r="G6" s="20">
        <f>IF(ISERROR(F6/E6-1),"н/д",F6/E6-1)</f>
        <v>-0.006654785987220246</v>
      </c>
      <c r="H6" s="20">
        <f>IF(ISERROR(F6/D6-1),"н/д",F6/D6-1)</f>
        <v>-0.06184941736605476</v>
      </c>
      <c r="I6" s="20">
        <f>IF(ISERROR(F6/C6-1),"н/д",F6/C6-1)</f>
        <v>-0.21487849755726152</v>
      </c>
      <c r="J6" s="20">
        <f>IF(ISERROR(F6/B6-1),"н/д",F6/B6-1)</f>
        <v>-0.1347812097410961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1337.4</v>
      </c>
      <c r="E7" s="19">
        <f>'[1]ММВБ'!C685</f>
        <v>1298.89</v>
      </c>
      <c r="F7" s="19">
        <f>'[1]ММВБ'!C680</f>
        <v>1293.06</v>
      </c>
      <c r="G7" s="20">
        <f>IF(ISERROR(F7/E7-1),"н/д",F7/E7-1)</f>
        <v>-0.0044884478285306395</v>
      </c>
      <c r="H7" s="20">
        <f>IF(ISERROR(F7/D7-1),"н/д",F7/D7-1)</f>
        <v>-0.033153880663974955</v>
      </c>
      <c r="I7" s="20">
        <f>IF(ISERROR(F7/C7-1),"н/д",F7/C7-1)</f>
        <v>-0.14639363092644675</v>
      </c>
      <c r="J7" s="20">
        <f>IF(ISERROR(F7/B7-1),"н/д",F7/B7-1)</f>
        <v>-0.1072230279086328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15115.57</v>
      </c>
      <c r="E9" s="19">
        <f>'[1]DJIA (США)'!C685</f>
        <v>14758.32</v>
      </c>
      <c r="F9" s="19">
        <f>'[1]DJIA (США)'!C680</f>
        <v>14799.4</v>
      </c>
      <c r="G9" s="20">
        <f aca="true" t="shared" si="0" ref="G9:G15">IF(ISERROR(F9/E9-1),"н/д",F9/E9-1)</f>
        <v>0.002783514654784547</v>
      </c>
      <c r="H9" s="20">
        <f>IF(ISERROR(F9/D9-1),"н/д",F9/D9-1)</f>
        <v>-0.020916842699282956</v>
      </c>
      <c r="I9" s="20">
        <f>IF(ISERROR(F9/C9-1),"н/д",F9/C9-1)</f>
        <v>0.10572917950821448</v>
      </c>
      <c r="J9" s="20">
        <f aca="true" t="shared" si="1" ref="J9:J15">IF(ISERROR(F9/B9-1),"н/д",F9/B9-1)</f>
        <v>0.197368643127521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3455.91</v>
      </c>
      <c r="E10" s="19">
        <f>'[1]NASDAQ Composite (США)'!C685</f>
        <v>3364.64</v>
      </c>
      <c r="F10" s="19">
        <f>'[1]NASDAQ Composite (США)'!C680</f>
        <v>3357.25</v>
      </c>
      <c r="G10" s="20">
        <f t="shared" si="0"/>
        <v>-0.0021963716772076536</v>
      </c>
      <c r="H10" s="20">
        <f aca="true" t="shared" si="2" ref="H10:H15">IF(ISERROR(F10/D10-1),"н/д",F10/D10-1)</f>
        <v>-0.028548197146337717</v>
      </c>
      <c r="I10" s="20">
        <f aca="true" t="shared" si="3" ref="I10:I15">IF(ISERROR(F10/C10-1),"н/д",F10/C10-1)</f>
        <v>0.08339975668079047</v>
      </c>
      <c r="J10" s="20">
        <f t="shared" si="1"/>
        <v>0.25541903786950426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1630.74</v>
      </c>
      <c r="E11" s="19">
        <f>'[1]S&amp;P500 (США)'!C685</f>
        <v>1588.19</v>
      </c>
      <c r="F11" s="19">
        <f>'[1]S&amp;P500 (США)'!C680</f>
        <v>1592.43</v>
      </c>
      <c r="G11" s="20">
        <f t="shared" si="0"/>
        <v>0.002669705765683039</v>
      </c>
      <c r="H11" s="20">
        <f>IF(ISERROR(F11/D11-1),"н/д",F11/D11-1)</f>
        <v>-0.023492402222303976</v>
      </c>
      <c r="I11" s="20">
        <f t="shared" si="3"/>
        <v>0.08929536422029005</v>
      </c>
      <c r="J11" s="20">
        <f t="shared" si="1"/>
        <v>0.24621604731787294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3920.67</v>
      </c>
      <c r="E12" s="19">
        <f>'[1]евр-индексы'!L146</f>
        <v>3658.04</v>
      </c>
      <c r="F12" s="19">
        <f>'[1]евр-индексы'!I146*1</f>
        <v>3612.74</v>
      </c>
      <c r="G12" s="20">
        <f t="shared" si="0"/>
        <v>-0.012383680878284564</v>
      </c>
      <c r="H12" s="20">
        <f t="shared" si="2"/>
        <v>-0.07854014747479388</v>
      </c>
      <c r="I12" s="20">
        <f t="shared" si="3"/>
        <v>-0.025056738603029483</v>
      </c>
      <c r="J12" s="20">
        <f t="shared" si="1"/>
        <v>0.1515222990029832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8285.8</v>
      </c>
      <c r="E13" s="19">
        <f>'[1]евр-индексы'!L36</f>
        <v>7789.24</v>
      </c>
      <c r="F13" s="19">
        <f>'[1]евр-индексы'!I36*1</f>
        <v>7700.23</v>
      </c>
      <c r="G13" s="20">
        <f t="shared" si="0"/>
        <v>-0.01142730227852784</v>
      </c>
      <c r="H13" s="20">
        <f t="shared" si="2"/>
        <v>-0.07067151029472107</v>
      </c>
      <c r="I13" s="20">
        <f t="shared" si="3"/>
        <v>0.0005717382010776983</v>
      </c>
      <c r="J13" s="20">
        <f t="shared" si="1"/>
        <v>0.2711013020970896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6525.12</v>
      </c>
      <c r="E14" s="19">
        <f>'[1]евр-индексы'!L35</f>
        <v>6116.17</v>
      </c>
      <c r="F14" s="19">
        <f>'[1]евр-индексы'!I35*1</f>
        <v>6068.31</v>
      </c>
      <c r="G14" s="20">
        <f t="shared" si="0"/>
        <v>-0.007825158555108791</v>
      </c>
      <c r="H14" s="20">
        <f t="shared" si="2"/>
        <v>-0.07000790790054423</v>
      </c>
      <c r="I14" s="20">
        <f t="shared" si="3"/>
        <v>0.002491231953849482</v>
      </c>
      <c r="J14" s="20">
        <f t="shared" si="1"/>
        <v>0.07409800201073335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13261.82</v>
      </c>
      <c r="E15" s="19">
        <f>'[1]Япония'!C685</f>
        <v>13230.13</v>
      </c>
      <c r="F15" s="19">
        <f>'[1]Япония'!C680</f>
        <v>13062.78</v>
      </c>
      <c r="G15" s="20">
        <f t="shared" si="0"/>
        <v>-0.012649157642441788</v>
      </c>
      <c r="H15" s="20">
        <f t="shared" si="2"/>
        <v>-0.01500849807944904</v>
      </c>
      <c r="I15" s="20">
        <f t="shared" si="3"/>
        <v>0.24312004309073232</v>
      </c>
      <c r="J15" s="20">
        <f t="shared" si="1"/>
        <v>0.5568764873086323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8201.02</v>
      </c>
      <c r="E17" s="19">
        <f>'[1]азия-индексы'!S95*1</f>
        <v>7793.3099999999995</v>
      </c>
      <c r="F17" s="19">
        <f>'[1]азия-индексы'!K95*1</f>
        <v>7758.03</v>
      </c>
      <c r="G17" s="20">
        <f aca="true" t="shared" si="4" ref="G17:G22">IF(ISERROR(F17/E17-1),"н/д",F17/E17-1)</f>
        <v>-0.004526959661555807</v>
      </c>
      <c r="H17" s="20">
        <f aca="true" t="shared" si="5" ref="H17:H22">IF(ISERROR(F17/D17-1),"н/д",F17/D17-1)</f>
        <v>-0.054016451612116656</v>
      </c>
      <c r="I17" s="20">
        <f aca="true" t="shared" si="6" ref="I17:I22">IF(ISERROR(F17/C17-1),"н/д",F17/C17-1)</f>
        <v>0.00471012709702312</v>
      </c>
      <c r="J17" s="20">
        <f aca="true" t="shared" si="7" ref="J17:J22">IF(ISERROR(F17/B17-1),"н/д",F17/B17-1)</f>
        <v>0.09375246720729047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517.03</v>
      </c>
      <c r="E18" s="19">
        <f>'[1]азия-индексы'!S107</f>
        <v>498.84000000000003</v>
      </c>
      <c r="F18" s="19">
        <f>'[1]азия-индексы'!K107*1</f>
        <v>489.74</v>
      </c>
      <c r="G18" s="20">
        <f t="shared" si="4"/>
        <v>-0.018242322187475013</v>
      </c>
      <c r="H18" s="20">
        <f t="shared" si="5"/>
        <v>-0.052782237007523714</v>
      </c>
      <c r="I18" s="20">
        <f>IF(ISERROR(F18/C18-1),"н/д",F18/C18-1)</f>
        <v>0.0952231863315145</v>
      </c>
      <c r="J18" s="20">
        <f t="shared" si="7"/>
        <v>0.4432983614287398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19610.48</v>
      </c>
      <c r="E19" s="19">
        <f>'[1]Индия'!C685</f>
        <v>18774.24</v>
      </c>
      <c r="F19" s="19">
        <f>'[1]Индия'!C680</f>
        <v>18505.3565</v>
      </c>
      <c r="G19" s="20">
        <f t="shared" si="4"/>
        <v>-0.014321937931974893</v>
      </c>
      <c r="H19" s="20">
        <f t="shared" si="5"/>
        <v>-0.05635372005172734</v>
      </c>
      <c r="I19" s="20">
        <f t="shared" si="6"/>
        <v>-0.06266492322155426</v>
      </c>
      <c r="J19" s="20">
        <f t="shared" si="7"/>
        <v>0.17013494390036632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4971.35</v>
      </c>
      <c r="E20" s="19">
        <f>'[1]азия-индексы'!S103</f>
        <v>4515.38</v>
      </c>
      <c r="F20" s="19">
        <f>'[1]азия-индексы'!K103*1</f>
        <v>4439.52</v>
      </c>
      <c r="G20" s="20">
        <f t="shared" si="4"/>
        <v>-0.016800357887929662</v>
      </c>
      <c r="H20" s="20">
        <f t="shared" si="5"/>
        <v>-0.10697898961046792</v>
      </c>
      <c r="I20" s="20">
        <f t="shared" si="6"/>
        <v>0.009419998226502857</v>
      </c>
      <c r="J20" s="20">
        <f>IF(ISERROR(F20/B20-1),"н/д",F20/B20-1)</f>
        <v>0.14153769410167483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2298.92</v>
      </c>
      <c r="E21" s="19">
        <f>'[1]азия-индексы'!S125</f>
        <v>2072.84</v>
      </c>
      <c r="F21" s="19">
        <f>'[1]азия-индексы'!K125*1</f>
        <v>1963.24</v>
      </c>
      <c r="G21" s="20">
        <f t="shared" si="4"/>
        <v>-0.05287431736168746</v>
      </c>
      <c r="H21" s="20">
        <f t="shared" si="5"/>
        <v>-0.1460163903050128</v>
      </c>
      <c r="I21" s="20">
        <f t="shared" si="6"/>
        <v>-0.13744304876387814</v>
      </c>
      <c r="J21" s="20">
        <f t="shared" si="7"/>
        <v>-0.10767091035529719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53506.08</v>
      </c>
      <c r="E22" s="19">
        <f>'[1]Бразилия'!C685</f>
        <v>48214.43</v>
      </c>
      <c r="F22" s="19">
        <f>'[1]Бразилия'!C680</f>
        <v>47056.04</v>
      </c>
      <c r="G22" s="20">
        <f t="shared" si="4"/>
        <v>-0.024025794767251196</v>
      </c>
      <c r="H22" s="20">
        <f t="shared" si="5"/>
        <v>-0.12054779568976093</v>
      </c>
      <c r="I22" s="20">
        <f t="shared" si="6"/>
        <v>-0.2402049068228107</v>
      </c>
      <c r="J22" s="20">
        <f t="shared" si="7"/>
        <v>-0.19700097456722543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101.81</v>
      </c>
      <c r="E24" s="19">
        <f>'[1]нефть Brent'!C685</f>
        <v>100.91</v>
      </c>
      <c r="F24" s="29">
        <f>'[1]нефть Brent'!C680</f>
        <v>100.7375</v>
      </c>
      <c r="G24" s="20">
        <f>IF(ISERROR(F24/E24-1),"н/д",F24/E24-1)</f>
        <v>-0.0017094440590624815</v>
      </c>
      <c r="H24" s="20">
        <f aca="true" t="shared" si="8" ref="H24:H33">IF(ISERROR(F24/D24-1),"н/д",F24/D24-1)</f>
        <v>-0.010534328651409575</v>
      </c>
      <c r="I24" s="20">
        <f aca="true" t="shared" si="9" ref="I24:I33">IF(ISERROR(F24/C24-1),"н/д",F24/C24-1)</f>
        <v>-0.0926184471266438</v>
      </c>
      <c r="J24" s="20">
        <f>IF(ISERROR(F24/B24-1),"н/д",F24/B24-1)</f>
        <v>-0.10415740329035128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93.44999999999999</v>
      </c>
      <c r="E25" s="19">
        <f>'[1]сырье'!P86</f>
        <v>93.69000000000001</v>
      </c>
      <c r="F25" s="29">
        <f>'[1]сырье'!M86*1</f>
        <v>93.18</v>
      </c>
      <c r="G25" s="20">
        <f aca="true" t="shared" si="10" ref="G25:G33">IF(ISERROR(F25/E25-1),"н/д",F25/E25-1)</f>
        <v>-0.005443483829650986</v>
      </c>
      <c r="H25" s="20">
        <f t="shared" si="8"/>
        <v>-0.002889245585874556</v>
      </c>
      <c r="I25" s="20">
        <f t="shared" si="9"/>
        <v>0.00021468441391170323</v>
      </c>
      <c r="J25" s="20">
        <f aca="true" t="shared" si="11" ref="J25:J31">IF(ISERROR(F25/B25-1),"н/д",F25/B25-1)</f>
        <v>-0.08024874148652628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1411.9</v>
      </c>
      <c r="E26" s="19">
        <f>'[1]Золото'!C685</f>
        <v>1292</v>
      </c>
      <c r="F26" s="19">
        <f>'[1]Золото'!C680</f>
        <v>1283.01</v>
      </c>
      <c r="G26" s="20">
        <f t="shared" si="10"/>
        <v>-0.006958204334365337</v>
      </c>
      <c r="H26" s="20">
        <f t="shared" si="8"/>
        <v>-0.09128833486790855</v>
      </c>
      <c r="I26" s="20">
        <f t="shared" si="9"/>
        <v>-0.22812537600770066</v>
      </c>
      <c r="J26" s="20">
        <f t="shared" si="11"/>
        <v>-0.20215898334940297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7342.53</v>
      </c>
      <c r="E27" s="19">
        <f>'[1]Медь'!C685</f>
        <v>6824.44</v>
      </c>
      <c r="F27" s="19">
        <f>'[1]Медь'!C680</f>
        <v>6602.61</v>
      </c>
      <c r="G27" s="20">
        <f t="shared" si="10"/>
        <v>-0.032505231198457274</v>
      </c>
      <c r="H27" s="20">
        <f t="shared" si="8"/>
        <v>-0.10077180481387205</v>
      </c>
      <c r="I27" s="20">
        <f t="shared" si="9"/>
        <v>-0.18440179755960784</v>
      </c>
      <c r="J27" s="20">
        <f t="shared" si="11"/>
        <v>-0.12327473123954924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15185</v>
      </c>
      <c r="E28" s="19">
        <f>'[1]Никель'!C685</f>
        <v>14075</v>
      </c>
      <c r="F28" s="19">
        <f>'[1]Никель'!C680</f>
        <v>13730</v>
      </c>
      <c r="G28" s="20">
        <f t="shared" si="10"/>
        <v>-0.024511545293072867</v>
      </c>
      <c r="H28" s="20">
        <f t="shared" si="8"/>
        <v>-0.09581824168587427</v>
      </c>
      <c r="I28" s="20">
        <f t="shared" si="9"/>
        <v>-0.20750360750360752</v>
      </c>
      <c r="J28" s="20">
        <f t="shared" si="11"/>
        <v>-0.2811543903715332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1925</v>
      </c>
      <c r="E29" s="19">
        <f>'[1]Алюминий'!C685</f>
        <v>1793</v>
      </c>
      <c r="F29" s="19">
        <f>'[1]Алюминий'!C680</f>
        <v>1774.86</v>
      </c>
      <c r="G29" s="20">
        <f t="shared" si="10"/>
        <v>-0.01011712214166205</v>
      </c>
      <c r="H29" s="20">
        <f t="shared" si="8"/>
        <v>-0.07799480519480528</v>
      </c>
      <c r="I29" s="20">
        <f t="shared" si="9"/>
        <v>-0.14133526850507983</v>
      </c>
      <c r="J29" s="20">
        <f t="shared" si="11"/>
        <v>-0.15803719585296894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82.36</v>
      </c>
      <c r="E30" s="19">
        <f>'[1]сырье'!P105</f>
        <v>84.64</v>
      </c>
      <c r="F30" s="19" t="str">
        <f>'[1]сырье'!M105</f>
        <v>84,35</v>
      </c>
      <c r="G30" s="20">
        <f t="shared" si="10"/>
        <v>-0.00342627599243861</v>
      </c>
      <c r="H30" s="20">
        <f t="shared" si="8"/>
        <v>0.024162214667314164</v>
      </c>
      <c r="I30" s="20">
        <f t="shared" si="9"/>
        <v>0.12287007454739074</v>
      </c>
      <c r="J30" s="20">
        <f t="shared" si="11"/>
        <v>-0.1253629199502282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16.55</v>
      </c>
      <c r="E31" s="19">
        <f>'[1]Сахар'!C685</f>
        <v>16.38</v>
      </c>
      <c r="F31" s="19">
        <f>'[1]Сахар'!C680</f>
        <v>16.46</v>
      </c>
      <c r="G31" s="20">
        <f t="shared" si="10"/>
        <v>0.004884004884005089</v>
      </c>
      <c r="H31" s="20">
        <f t="shared" si="8"/>
        <v>-0.005438066465256797</v>
      </c>
      <c r="I31" s="20">
        <f t="shared" si="9"/>
        <v>-0.1272534464475079</v>
      </c>
      <c r="J31" s="20">
        <f t="shared" si="11"/>
        <v>-0.2932589094031772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560</v>
      </c>
      <c r="E32" s="19">
        <f>'[1]сырье'!P102</f>
        <v>556.25</v>
      </c>
      <c r="F32" s="19">
        <f>'[1]сырье'!M102*1</f>
        <v>547.5</v>
      </c>
      <c r="G32" s="20">
        <f t="shared" si="10"/>
        <v>-0.01573033707865168</v>
      </c>
      <c r="H32" s="20">
        <f t="shared" si="8"/>
        <v>-0.022321428571428603</v>
      </c>
      <c r="I32" s="20">
        <f t="shared" si="9"/>
        <v>-0.20508166969147001</v>
      </c>
      <c r="J32" s="20">
        <f>IF(ISERROR(F32/B32-1),"н/д",F32/B32-1)</f>
        <v>-0.16027607361963192</v>
      </c>
      <c r="K32" s="13"/>
    </row>
    <row r="33" spans="1:11" ht="18.75">
      <c r="A33" s="18" t="s">
        <v>42</v>
      </c>
      <c r="B33" s="28">
        <f>698/100/0.027*B41</f>
        <v>8323.300829214202</v>
      </c>
      <c r="C33" s="28">
        <f>750.4/100/0.027*C41</f>
        <v>8441.36077037037</v>
      </c>
      <c r="D33" s="19">
        <f>708.6/100/0.027*D41</f>
        <v>8202.93731111111</v>
      </c>
      <c r="E33" s="19">
        <f>'[1]Пшеница'!C685/100/0.027*E41</f>
        <v>8454.615481481482</v>
      </c>
      <c r="F33" s="19">
        <f>'[1]Пшеница'!C680/100/0.027*F41</f>
        <v>8384.710229629629</v>
      </c>
      <c r="G33" s="20">
        <f t="shared" si="10"/>
        <v>-0.008268294637996165</v>
      </c>
      <c r="H33" s="20">
        <f t="shared" si="8"/>
        <v>0.022159491365647987</v>
      </c>
      <c r="I33" s="20">
        <f t="shared" si="9"/>
        <v>-0.006711067360085643</v>
      </c>
      <c r="J33" s="20">
        <f>IF(ISERROR(F33/B33-1),"н/д",F33/B33-1)</f>
        <v>0.007378010440267202</v>
      </c>
      <c r="K33" s="13"/>
    </row>
    <row r="34" spans="1:14" ht="36" customHeight="1">
      <c r="A34" s="27" t="s">
        <v>43</v>
      </c>
      <c r="B34" s="27"/>
      <c r="C34" s="27"/>
      <c r="D34" s="9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1" t="s">
        <v>13</v>
      </c>
      <c r="B35" s="32">
        <f>B4</f>
        <v>40909</v>
      </c>
      <c r="C35" s="32">
        <f>C4</f>
        <v>41275</v>
      </c>
      <c r="D35" s="32">
        <f>D4</f>
        <v>41426</v>
      </c>
      <c r="E35" s="14">
        <f>E4</f>
        <v>41446</v>
      </c>
      <c r="F35" s="32">
        <f>I1</f>
        <v>41449</v>
      </c>
      <c r="G35" s="33"/>
      <c r="H35" s="34"/>
      <c r="I35" s="33"/>
      <c r="J35" s="35">
        <f>WEEKDAY(F35)</f>
        <v>2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1051.4</v>
      </c>
      <c r="E37" s="19">
        <f>'[1]ост. ср-тв на кс'!AJ5</f>
        <v>999.5</v>
      </c>
      <c r="F37" s="19">
        <f>'[1]ост. ср-тв на кс'!AI5</f>
        <v>964.2</v>
      </c>
      <c r="G37" s="20">
        <f t="shared" si="12"/>
        <v>-0.03531765882941462</v>
      </c>
      <c r="H37" s="20">
        <f aca="true" t="shared" si="13" ref="H37:H42">IF(ISERROR(F37/D37-1),"н/д",F37/D37-1)</f>
        <v>-0.08293703633250904</v>
      </c>
      <c r="I37" s="20">
        <f aca="true" t="shared" si="14" ref="I37:I42">IF(ISERROR(F37/C37-1),"н/д",F37/C37-1)</f>
        <v>-0.29440175631174526</v>
      </c>
      <c r="J37" s="20">
        <f aca="true" t="shared" si="15" ref="J37:J42">IF(ISERROR(F37/B37-1),"н/д",F37/B37-1)</f>
        <v>-0.017525983289178648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782.1</v>
      </c>
      <c r="E38" s="19">
        <f>'[1]ост. ср-тв на кс'!AL5</f>
        <v>803.4</v>
      </c>
      <c r="F38" s="19">
        <f>'[1]ост. ср-тв на кс'!AK5</f>
        <v>790.2</v>
      </c>
      <c r="G38" s="20">
        <f t="shared" si="12"/>
        <v>-0.01643017176997752</v>
      </c>
      <c r="H38" s="20">
        <f t="shared" si="13"/>
        <v>0.010356731875719172</v>
      </c>
      <c r="I38" s="20">
        <f t="shared" si="14"/>
        <v>-0.1951517620696679</v>
      </c>
      <c r="J38" s="20">
        <f t="shared" si="15"/>
        <v>0.0743711760707002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6.52</v>
      </c>
      <c r="E39" s="28">
        <f>'[1]mibid-mibor'!C8</f>
        <v>6.54</v>
      </c>
      <c r="F39" s="28">
        <f>'[1]mibid-mibor'!D8</f>
        <v>6.54</v>
      </c>
      <c r="G39" s="20">
        <f t="shared" si="12"/>
        <v>0</v>
      </c>
      <c r="H39" s="20">
        <f t="shared" si="13"/>
        <v>0.0030674846625766694</v>
      </c>
      <c r="I39" s="20">
        <f t="shared" si="14"/>
        <v>-0.023880597014925398</v>
      </c>
      <c r="J39" s="20">
        <f t="shared" si="15"/>
        <v>0.02992125984251981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7.38</v>
      </c>
      <c r="E40" s="28">
        <f>'[1]mibid-mibor'!E8</f>
        <v>7.4</v>
      </c>
      <c r="F40" s="28">
        <f>'[1]mibid-mibor'!F8</f>
        <v>7.4</v>
      </c>
      <c r="G40" s="20">
        <f t="shared" si="12"/>
        <v>0</v>
      </c>
      <c r="H40" s="20">
        <f t="shared" si="13"/>
        <v>0.0027100271002711285</v>
      </c>
      <c r="I40" s="20">
        <f t="shared" si="14"/>
        <v>-0.01726427622841964</v>
      </c>
      <c r="J40" s="20">
        <f t="shared" si="15"/>
        <v>0.0013531799729364913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31.2559</v>
      </c>
      <c r="E41" s="28">
        <f>'[1]МакроDelay'!L7</f>
        <v>32.7041</v>
      </c>
      <c r="F41" s="28">
        <f>'[1]МакроDelay'!Q7</f>
        <v>32.7433</v>
      </c>
      <c r="G41" s="20">
        <f>IF(ISERROR(F41/E41-1),"н/д",F41/E41-1)</f>
        <v>0.00119862647191038</v>
      </c>
      <c r="H41" s="20">
        <f>IF(ISERROR(F41/D41-1),"н/д",F41/D41-1)</f>
        <v>0.04758781542044854</v>
      </c>
      <c r="I41" s="20">
        <f t="shared" si="14"/>
        <v>0.07805035443012964</v>
      </c>
      <c r="J41" s="20">
        <f t="shared" si="15"/>
        <v>0.01699428881589027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40.8358</v>
      </c>
      <c r="E42" s="28">
        <f>'[1]МакроDelay'!L9</f>
        <v>43.3526</v>
      </c>
      <c r="F42" s="28">
        <f>'[1]МакроDelay'!Q9</f>
        <v>43.3489</v>
      </c>
      <c r="G42" s="20">
        <f t="shared" si="12"/>
        <v>-8.534666894266518E-05</v>
      </c>
      <c r="H42" s="20">
        <f t="shared" si="13"/>
        <v>0.061541588508122747</v>
      </c>
      <c r="I42" s="20">
        <f t="shared" si="14"/>
        <v>0.07756422047995715</v>
      </c>
      <c r="J42" s="20">
        <f t="shared" si="15"/>
        <v>0.04025831235233368</v>
      </c>
      <c r="K42" s="13"/>
    </row>
    <row r="43" spans="1:11" ht="18.75">
      <c r="A43" s="36" t="s">
        <v>51</v>
      </c>
      <c r="B43" s="37">
        <v>40544</v>
      </c>
      <c r="C43" s="37">
        <v>40909</v>
      </c>
      <c r="D43" s="37">
        <f>'[1]ЗВР-cbr'!D5</f>
        <v>41425</v>
      </c>
      <c r="E43" s="37">
        <f>'[1]ЗВР-cbr'!D4</f>
        <v>41432</v>
      </c>
      <c r="F43" s="37">
        <f>'[1]ЗВР-cbr'!D3</f>
        <v>41439</v>
      </c>
      <c r="G43" s="38"/>
      <c r="H43" s="38"/>
      <c r="I43" s="38"/>
      <c r="J43" s="38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518,4</v>
      </c>
      <c r="E44" s="19" t="str">
        <f>'[1]ЗВР-cbr'!L4</f>
        <v>515,8</v>
      </c>
      <c r="F44" s="19" t="str">
        <f>'[1]ЗВР-cbr'!L3</f>
        <v>519,4</v>
      </c>
      <c r="G44" s="20">
        <f>IF(ISERROR(F44/E44-1),"н/д",F44/E44-1)</f>
        <v>0.006979449398991866</v>
      </c>
      <c r="H44" s="20"/>
      <c r="I44" s="20">
        <f>IF(ISERROR(F44/C44-1),"н/д",F44/C44-1)</f>
        <v>0.04297188755020076</v>
      </c>
      <c r="J44" s="20">
        <f>IF(ISERROR(F44/B44-1),"н/д",F44/B44-1)</f>
        <v>0.1866575279872058</v>
      </c>
      <c r="K44" s="13"/>
    </row>
    <row r="45" spans="1:11" ht="18.75">
      <c r="A45" s="39"/>
      <c r="B45" s="37">
        <v>40909</v>
      </c>
      <c r="C45" s="37">
        <v>41275</v>
      </c>
      <c r="D45" s="37">
        <v>41426</v>
      </c>
      <c r="E45" s="37">
        <v>41428</v>
      </c>
      <c r="F45" s="37">
        <v>41435</v>
      </c>
      <c r="G45" s="40"/>
      <c r="H45" s="38"/>
      <c r="I45" s="38"/>
      <c r="J45" s="38"/>
      <c r="K45" s="13"/>
    </row>
    <row r="46" spans="1:11" ht="56.25">
      <c r="A46" s="18" t="s">
        <v>53</v>
      </c>
      <c r="B46" s="19">
        <v>6.1</v>
      </c>
      <c r="C46" s="19">
        <v>6.6</v>
      </c>
      <c r="D46" s="41">
        <v>3</v>
      </c>
      <c r="E46" s="41">
        <v>3.2</v>
      </c>
      <c r="F46" s="41">
        <v>3.3</v>
      </c>
      <c r="G46" s="20">
        <f>IF(ISERROR(F46-E46),"н/д",F46-E46)/100</f>
        <v>0.0009999999999999966</v>
      </c>
      <c r="H46" s="20">
        <f>IF(ISERROR(F46-D46),"н/д",F46-D46)/100</f>
        <v>0.0029999999999999983</v>
      </c>
      <c r="I46" s="20"/>
      <c r="J46" s="20"/>
      <c r="K46" s="42"/>
    </row>
    <row r="47" spans="1:11" ht="18.75">
      <c r="A47" s="36" t="s">
        <v>54</v>
      </c>
      <c r="B47" s="43" t="s">
        <v>55</v>
      </c>
      <c r="C47" s="43" t="s">
        <v>56</v>
      </c>
      <c r="D47" s="43">
        <f>'[1]M2'!P24</f>
        <v>41314</v>
      </c>
      <c r="E47" s="43">
        <f>'[1]M2'!P23</f>
        <v>41345</v>
      </c>
      <c r="F47" s="43">
        <f>'[1]M2'!P22</f>
        <v>41375</v>
      </c>
      <c r="G47" s="44"/>
      <c r="H47" s="38"/>
      <c r="I47" s="45"/>
      <c r="J47" s="45"/>
      <c r="K47" s="42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27173.6</v>
      </c>
      <c r="E48" s="19">
        <f>'[1]M2'!Q23</f>
        <v>27465.9</v>
      </c>
      <c r="F48" s="19">
        <f>'[1]M2'!Q22</f>
        <v>27841.2</v>
      </c>
      <c r="G48" s="20"/>
      <c r="H48" s="20">
        <f>IF(ISERROR(F48/D48-1),"н/д",F48/D48-1)</f>
        <v>0.02456796302293407</v>
      </c>
      <c r="I48" s="20">
        <f>IF(ISERROR(F48/C48-1),"н/д",F48/C48-1)</f>
        <v>0.13715991847437636</v>
      </c>
      <c r="J48" s="20">
        <f>IF(ISERROR(F48/B48-1),"н/д",F48/B48-1)</f>
        <v>0.3912322168309854</v>
      </c>
      <c r="K48" s="8"/>
    </row>
    <row r="49" spans="1:11" ht="75">
      <c r="A49" s="18" t="s">
        <v>58</v>
      </c>
      <c r="B49" s="19">
        <v>104.7</v>
      </c>
      <c r="C49" s="19">
        <v>102.6</v>
      </c>
      <c r="D49" s="19">
        <f>'[1]ПромПр-во'!B31</f>
        <v>97.9</v>
      </c>
      <c r="E49" s="19">
        <f>'[1]ПромПр-во'!B32</f>
        <v>102.6</v>
      </c>
      <c r="F49" s="19">
        <f>'[1]ПромПр-во'!B34</f>
        <v>102.3</v>
      </c>
      <c r="G49" s="20"/>
      <c r="H49" s="20"/>
      <c r="I49" s="20"/>
      <c r="J49" s="20"/>
      <c r="K49" s="8"/>
    </row>
    <row r="50" spans="1:11" ht="18.75">
      <c r="A50" s="36"/>
      <c r="B50" s="43">
        <v>40909</v>
      </c>
      <c r="C50" s="43">
        <v>41275</v>
      </c>
      <c r="D50" s="43">
        <v>41334</v>
      </c>
      <c r="E50" s="43">
        <v>41365</v>
      </c>
      <c r="F50" s="43">
        <v>41395</v>
      </c>
      <c r="G50" s="37"/>
      <c r="H50" s="38"/>
      <c r="I50" s="38"/>
      <c r="J50" s="38"/>
      <c r="K50" s="13"/>
    </row>
    <row r="51" spans="1:11" ht="18.75">
      <c r="A51" s="18" t="s">
        <v>59</v>
      </c>
      <c r="B51" s="19">
        <v>35.8014</v>
      </c>
      <c r="C51" s="19">
        <v>50.7692</v>
      </c>
      <c r="D51" s="19">
        <v>50.6165</v>
      </c>
      <c r="E51" s="19">
        <v>49.8039</v>
      </c>
      <c r="F51" s="19">
        <v>49.8374</v>
      </c>
      <c r="G51" s="20"/>
      <c r="H51" s="20">
        <f>IF(ISERROR(F51/E51-1),"н/д",F51/E51-1)</f>
        <v>0.0006726380865755832</v>
      </c>
      <c r="I51" s="20">
        <f>IF(ISERROR(F51/C51-1),"н/д",F51/C51-1)</f>
        <v>-0.018353647487059033</v>
      </c>
      <c r="J51" s="20">
        <f>IF(ISERROR(F51/B51-1),"н/д",F51/B51-1)</f>
        <v>0.39205170747512663</v>
      </c>
      <c r="K51" s="13"/>
    </row>
    <row r="52" spans="1:11" ht="37.5">
      <c r="A52" s="18" t="s">
        <v>60</v>
      </c>
      <c r="B52" s="19">
        <v>4190.553</v>
      </c>
      <c r="C52" s="19">
        <v>4977.898</v>
      </c>
      <c r="D52" s="19">
        <v>4841.925</v>
      </c>
      <c r="E52" s="19">
        <v>4790.192</v>
      </c>
      <c r="F52" s="19">
        <v>4909.188</v>
      </c>
      <c r="G52" s="20"/>
      <c r="H52" s="20">
        <f>IF(ISERROR(F52/E52-1),"н/д",F52/E52-1)</f>
        <v>0.024841592988339434</v>
      </c>
      <c r="I52" s="20">
        <f>IF(ISERROR(F52/C52-1),"н/д",F52/C52-1)</f>
        <v>-0.013803014846828887</v>
      </c>
      <c r="J52" s="20">
        <f>IF(ISERROR(F52/B52-1),"н/д",F52/B52-1)</f>
        <v>0.17148929986090145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3" t="s">
        <v>62</v>
      </c>
      <c r="C54" s="43" t="s">
        <v>63</v>
      </c>
      <c r="D54" s="43">
        <v>41334</v>
      </c>
      <c r="E54" s="43">
        <v>41365</v>
      </c>
      <c r="F54" s="43">
        <v>41395</v>
      </c>
      <c r="G54" s="46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f>'[1]Дох-Расх фед.б.'!J6*1</f>
        <v>1120.8</v>
      </c>
      <c r="E55" s="19">
        <f>'[1]Дох-Расх фед.б.'!J5*1</f>
        <v>1122.6</v>
      </c>
      <c r="F55" s="19">
        <f>'[1]Дох-Расх фед.б.'!J4*1</f>
        <v>891.2</v>
      </c>
      <c r="G55" s="20">
        <f>IF(ISERROR(F55/E55-1),"н/д",F55/E55-1)</f>
        <v>-0.2061286299661499</v>
      </c>
      <c r="H55" s="20">
        <f>IF(ISERROR(C55/B55-1),"н/д",C55/B55-1)</f>
        <v>0.1326714340329347</v>
      </c>
      <c r="I55" s="47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f>'[1]Дох-Расх фед.б.'!J30*1</f>
        <v>1002.3</v>
      </c>
      <c r="E56" s="19">
        <f>'[1]Дох-Расх фед.б.'!J29*1</f>
        <v>1057.1</v>
      </c>
      <c r="F56" s="19">
        <f>'[1]Дох-Расх фед.б.'!J28*1</f>
        <v>687.2</v>
      </c>
      <c r="G56" s="20">
        <f>IF(ISERROR(F56/E56-1),"н/д",F56/E56-1)</f>
        <v>-0.3499195913347838</v>
      </c>
      <c r="H56" s="20">
        <f>IF(ISERROR(C56/B56-1),"н/д",C56/B56-1)</f>
        <v>0.1769852025392158</v>
      </c>
      <c r="I56" s="8"/>
      <c r="J56" s="13"/>
    </row>
    <row r="57" spans="1:10" ht="18.75">
      <c r="A57" s="18" t="s">
        <v>68</v>
      </c>
      <c r="B57" s="25">
        <f>B55-B56</f>
        <v>416.52000000000044</v>
      </c>
      <c r="C57" s="25">
        <f>C55-C56</f>
        <v>-12.819999999999709</v>
      </c>
      <c r="D57" s="25">
        <f>D55-D56</f>
        <v>118.5</v>
      </c>
      <c r="E57" s="25">
        <f>E55-E56</f>
        <v>65.5</v>
      </c>
      <c r="F57" s="19">
        <f>F55-F56</f>
        <v>204</v>
      </c>
      <c r="G57" s="20"/>
      <c r="H57" s="20"/>
      <c r="I57" s="8"/>
      <c r="J57" s="13"/>
    </row>
    <row r="58" spans="1:10" ht="18.75">
      <c r="A58" s="6" t="s">
        <v>2</v>
      </c>
      <c r="B58" s="43" t="s">
        <v>62</v>
      </c>
      <c r="C58" s="43" t="s">
        <v>63</v>
      </c>
      <c r="D58" s="43">
        <v>41275</v>
      </c>
      <c r="E58" s="43">
        <v>41306</v>
      </c>
      <c r="F58" s="43">
        <v>41334</v>
      </c>
      <c r="G58" s="46" t="s">
        <v>64</v>
      </c>
      <c r="H58" s="6" t="s">
        <v>65</v>
      </c>
      <c r="I58" s="13"/>
      <c r="J58" s="5"/>
    </row>
    <row r="59" spans="1:10" ht="37.5">
      <c r="A59" s="18" t="s">
        <v>69</v>
      </c>
      <c r="B59" s="41">
        <v>522</v>
      </c>
      <c r="C59" s="41">
        <v>531.863</v>
      </c>
      <c r="D59" s="41">
        <v>39.038</v>
      </c>
      <c r="E59" s="41">
        <v>41.916</v>
      </c>
      <c r="F59" s="41">
        <v>44.243</v>
      </c>
      <c r="G59" s="20">
        <f>IF(ISERROR(F59/E59-1),"н/д",F59/E59-1)</f>
        <v>0.055515793491745624</v>
      </c>
      <c r="H59" s="20">
        <f>IF(ISERROR(C59/B59-1),"н/д",C59/B59-1)</f>
        <v>0.018894636015325705</v>
      </c>
      <c r="I59" s="13"/>
      <c r="J59" s="5"/>
    </row>
    <row r="60" spans="1:10" ht="37.5">
      <c r="A60" s="18" t="s">
        <v>70</v>
      </c>
      <c r="B60" s="41">
        <v>323.2</v>
      </c>
      <c r="C60" s="41">
        <v>333.802</v>
      </c>
      <c r="D60" s="41">
        <v>21.296</v>
      </c>
      <c r="E60" s="41">
        <v>26.01</v>
      </c>
      <c r="F60" s="41">
        <v>28.131</v>
      </c>
      <c r="G60" s="20">
        <f>IF(ISERROR(F60/E60-1),"н/д",F60/E60-1)</f>
        <v>0.08154555940023056</v>
      </c>
      <c r="H60" s="20">
        <f>IF(ISERROR(C60/B60-1),"н/д",C60/B60-1)</f>
        <v>0.032803217821782304</v>
      </c>
      <c r="I60" s="13"/>
      <c r="J60" s="5"/>
    </row>
    <row r="61" spans="1:10" ht="37.5">
      <c r="A61" s="18" t="s">
        <v>71</v>
      </c>
      <c r="B61" s="41">
        <f>B59-B60</f>
        <v>198.8</v>
      </c>
      <c r="C61" s="41">
        <f>C59-C60</f>
        <v>198.06100000000004</v>
      </c>
      <c r="D61" s="41">
        <v>17.741999999999997</v>
      </c>
      <c r="E61" s="41">
        <v>15.905999999999995</v>
      </c>
      <c r="F61" s="41">
        <f>F59-F60</f>
        <v>16.112000000000002</v>
      </c>
      <c r="G61" s="20">
        <f>IF(ISERROR(F61/E61-1),"н/д",F61/E61-1)</f>
        <v>0.01295108763988484</v>
      </c>
      <c r="H61" s="20">
        <f>IF(ISERROR(C61/B61-1),"н/д",C61/B61-1)</f>
        <v>-0.0037173038229375566</v>
      </c>
      <c r="I61" s="13"/>
      <c r="J61" s="5"/>
    </row>
    <row r="62" spans="1:11" ht="37.5">
      <c r="A62" s="6" t="s">
        <v>2</v>
      </c>
      <c r="B62" s="43" t="s">
        <v>62</v>
      </c>
      <c r="C62" s="43" t="s">
        <v>63</v>
      </c>
      <c r="D62" s="43" t="s">
        <v>72</v>
      </c>
      <c r="E62" s="43" t="s">
        <v>73</v>
      </c>
      <c r="F62" s="43" t="s">
        <v>74</v>
      </c>
      <c r="G62" s="46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-86.204</v>
      </c>
      <c r="C63" s="19">
        <v>-74.8</v>
      </c>
      <c r="D63" s="19">
        <v>-6.3</v>
      </c>
      <c r="E63" s="19">
        <v>-12.8</v>
      </c>
      <c r="F63" s="19">
        <v>-23</v>
      </c>
      <c r="G63" s="20">
        <f>IF(ISERROR(F63/E63-1),"н/д",F63/E63-1)</f>
        <v>0.796875</v>
      </c>
      <c r="H63" s="20">
        <f>IF(ISERROR(C63/B63-1),"н/д",C63/B63-1)</f>
        <v>-0.13229084497239108</v>
      </c>
      <c r="I63" s="8"/>
      <c r="J63" s="8"/>
      <c r="K63" s="13"/>
    </row>
    <row r="64" spans="1:10" ht="18.75">
      <c r="A64" s="6" t="s">
        <v>2</v>
      </c>
      <c r="B64" s="43" t="s">
        <v>62</v>
      </c>
      <c r="C64" s="43" t="s">
        <v>63</v>
      </c>
      <c r="D64" s="43">
        <v>41275</v>
      </c>
      <c r="E64" s="43">
        <v>41306</v>
      </c>
      <c r="F64" s="43">
        <v>41334</v>
      </c>
      <c r="G64" s="46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9818.048</v>
      </c>
      <c r="C65" s="19">
        <v>11871.363</v>
      </c>
      <c r="D65" s="19">
        <v>14251.046</v>
      </c>
      <c r="E65" s="19">
        <v>14069.26</v>
      </c>
      <c r="F65" s="19">
        <v>14396.193</v>
      </c>
      <c r="G65" s="20">
        <f>IF(ISERROR(F65/E65-1),"н/д",F65/E65-1)</f>
        <v>0.02323739841327832</v>
      </c>
      <c r="H65" s="20">
        <f>IF(ISERROR(C65/B65-1),"н/д",C65/B65-1)</f>
        <v>0.20913678564211535</v>
      </c>
      <c r="I65" s="13"/>
      <c r="J65" s="5"/>
    </row>
    <row r="66" spans="1:11" ht="18.75">
      <c r="A66" s="18" t="s">
        <v>78</v>
      </c>
      <c r="B66" s="19">
        <v>7.5</v>
      </c>
      <c r="C66" s="19">
        <v>6.6</v>
      </c>
      <c r="D66" s="19">
        <v>6</v>
      </c>
      <c r="E66" s="19">
        <v>5.8</v>
      </c>
      <c r="F66" s="19">
        <v>5.7</v>
      </c>
      <c r="G66" s="20">
        <f>IF(ISERROR(F66/E66-1),"н/д",F66/E66-1)</f>
        <v>-0.01724137931034475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8"/>
      <c r="D68" s="8"/>
      <c r="E68" s="49"/>
      <c r="F68" s="49"/>
      <c r="G68" s="8"/>
      <c r="H68" s="8"/>
      <c r="I68" s="8"/>
      <c r="J68" s="8"/>
      <c r="K68" s="13"/>
    </row>
    <row r="69" spans="1:11" ht="15.75">
      <c r="A69" s="50"/>
      <c r="B69" s="50"/>
      <c r="C69" s="51"/>
      <c r="D69" s="52"/>
      <c r="E69" s="52"/>
      <c r="F69" s="49"/>
      <c r="G69" s="21"/>
      <c r="H69" s="21"/>
      <c r="I69" s="21"/>
      <c r="J69" s="21"/>
      <c r="K69" s="13"/>
    </row>
    <row r="70" spans="1:11" ht="12.75">
      <c r="A70" s="8"/>
      <c r="B70" s="8"/>
      <c r="C70" s="48"/>
      <c r="D70" s="53"/>
      <c r="E70" s="49"/>
      <c r="F70" s="49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49"/>
      <c r="F71" s="49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49"/>
      <c r="F72" s="49"/>
      <c r="G72" s="8"/>
      <c r="H72" s="8"/>
      <c r="I72" s="8"/>
      <c r="J72" s="8"/>
      <c r="K72" s="13"/>
    </row>
    <row r="73" spans="1:11" ht="12.75">
      <c r="A73" s="8"/>
      <c r="B73" s="8"/>
      <c r="C73" s="8"/>
      <c r="D73" s="48"/>
      <c r="E73" s="49"/>
      <c r="F73" s="49"/>
      <c r="G73" s="8"/>
      <c r="H73" s="8"/>
      <c r="I73" s="8"/>
      <c r="J73" s="8"/>
      <c r="K73" s="13"/>
    </row>
    <row r="74" spans="1:10" s="8" customFormat="1" ht="15.75">
      <c r="A74" s="54"/>
      <c r="B74" s="54"/>
      <c r="C74" s="48"/>
      <c r="D74" s="48"/>
      <c r="E74" s="49"/>
      <c r="F74" s="49"/>
      <c r="G74" s="48"/>
      <c r="I74" s="10"/>
      <c r="J74" s="10"/>
    </row>
    <row r="75" spans="1:10" s="8" customFormat="1" ht="15.75">
      <c r="A75" s="54"/>
      <c r="B75" s="54"/>
      <c r="D75" s="48"/>
      <c r="E75" s="49"/>
      <c r="F75" s="49"/>
      <c r="I75" s="10"/>
      <c r="J75" s="10"/>
    </row>
    <row r="76" spans="1:10" s="8" customFormat="1" ht="15.75">
      <c r="A76" s="54"/>
      <c r="B76" s="54"/>
      <c r="D76" s="48"/>
      <c r="E76" s="49"/>
      <c r="F76" s="49"/>
      <c r="I76" s="10"/>
      <c r="J76" s="10"/>
    </row>
    <row r="77" spans="1:10" s="8" customFormat="1" ht="15.75">
      <c r="A77" s="54"/>
      <c r="B77" s="54"/>
      <c r="E77" s="49"/>
      <c r="F77" s="49"/>
      <c r="I77" s="10"/>
      <c r="J77" s="10"/>
    </row>
    <row r="78" spans="1:10" s="8" customFormat="1" ht="15.75">
      <c r="A78" s="54"/>
      <c r="B78" s="54"/>
      <c r="E78" s="49"/>
      <c r="F78" s="49"/>
      <c r="I78" s="10"/>
      <c r="J78" s="10"/>
    </row>
    <row r="79" spans="1:10" s="8" customFormat="1" ht="15.75">
      <c r="A79" s="54"/>
      <c r="B79" s="54"/>
      <c r="E79" s="49"/>
      <c r="F79" s="49"/>
      <c r="I79" s="10"/>
      <c r="J79" s="10"/>
    </row>
    <row r="80" spans="1:10" s="8" customFormat="1" ht="15.75">
      <c r="A80" s="54"/>
      <c r="B80" s="54"/>
      <c r="E80" s="49"/>
      <c r="F80" s="49"/>
      <c r="I80" s="10"/>
      <c r="J80" s="10"/>
    </row>
    <row r="81" spans="1:10" s="8" customFormat="1" ht="15.75">
      <c r="A81" s="54"/>
      <c r="B81" s="54"/>
      <c r="E81" s="49"/>
      <c r="F81" s="49"/>
      <c r="I81" s="10"/>
      <c r="J81" s="10"/>
    </row>
    <row r="82" spans="1:10" s="8" customFormat="1" ht="15.75">
      <c r="A82" s="54"/>
      <c r="B82" s="54"/>
      <c r="E82" s="49"/>
      <c r="F82" s="49"/>
      <c r="I82" s="10"/>
      <c r="J82" s="10"/>
    </row>
    <row r="83" spans="1:10" s="8" customFormat="1" ht="15.75">
      <c r="A83" s="54"/>
      <c r="B83" s="54"/>
      <c r="C83" s="55"/>
      <c r="D83" s="56"/>
      <c r="E83" s="56"/>
      <c r="F83" s="56"/>
      <c r="G83" s="10"/>
      <c r="H83" s="10"/>
      <c r="I83" s="10"/>
      <c r="J83" s="10"/>
    </row>
    <row r="84" spans="1:10" s="8" customFormat="1" ht="15.75">
      <c r="A84" s="54"/>
      <c r="B84" s="54"/>
      <c r="C84" s="55"/>
      <c r="D84" s="56"/>
      <c r="E84" s="56"/>
      <c r="F84" s="56"/>
      <c r="G84" s="10"/>
      <c r="H84" s="10"/>
      <c r="I84" s="10"/>
      <c r="J84" s="10"/>
    </row>
    <row r="85" spans="1:10" s="8" customFormat="1" ht="15.75">
      <c r="A85" s="54"/>
      <c r="B85" s="54"/>
      <c r="C85" s="55"/>
      <c r="D85" s="56"/>
      <c r="E85" s="56"/>
      <c r="F85" s="56"/>
      <c r="G85" s="10"/>
      <c r="H85" s="10"/>
      <c r="I85" s="10"/>
      <c r="J85" s="10"/>
    </row>
    <row r="86" spans="1:10" s="8" customFormat="1" ht="15.75">
      <c r="A86" s="54"/>
      <c r="B86" s="54"/>
      <c r="C86" s="56"/>
      <c r="D86" s="56"/>
      <c r="E86" s="56"/>
      <c r="F86" s="56"/>
      <c r="G86" s="10"/>
      <c r="H86" s="10"/>
      <c r="I86" s="10"/>
      <c r="J86" s="10"/>
    </row>
    <row r="87" spans="1:10" s="8" customFormat="1" ht="15.75">
      <c r="A87" s="54"/>
      <c r="B87" s="54"/>
      <c r="C87" s="56"/>
      <c r="D87" s="56"/>
      <c r="E87" s="56"/>
      <c r="F87" s="56"/>
      <c r="G87" s="10"/>
      <c r="H87" s="10"/>
      <c r="I87" s="10"/>
      <c r="J87" s="10"/>
    </row>
    <row r="88" spans="1:10" s="8" customFormat="1" ht="15.75">
      <c r="A88" s="54"/>
      <c r="B88" s="54"/>
      <c r="C88" s="56"/>
      <c r="D88" s="56"/>
      <c r="E88" s="56"/>
      <c r="F88" s="56"/>
      <c r="G88" s="10"/>
      <c r="H88" s="10"/>
      <c r="I88" s="10"/>
      <c r="J88" s="10"/>
    </row>
    <row r="89" spans="1:10" s="8" customFormat="1" ht="15.75">
      <c r="A89" s="54"/>
      <c r="B89" s="54"/>
      <c r="C89" s="56"/>
      <c r="D89" s="56"/>
      <c r="E89" s="56"/>
      <c r="F89" s="56"/>
      <c r="G89" s="10"/>
      <c r="H89" s="10"/>
      <c r="I89" s="10"/>
      <c r="J89" s="10"/>
    </row>
    <row r="90" spans="1:10" s="8" customFormat="1" ht="15.75">
      <c r="A90" s="54"/>
      <c r="B90" s="54"/>
      <c r="C90" s="56"/>
      <c r="D90" s="56"/>
      <c r="E90" s="56"/>
      <c r="F90" s="56"/>
      <c r="G90" s="10"/>
      <c r="H90" s="10"/>
      <c r="I90" s="10"/>
      <c r="J90" s="10"/>
    </row>
    <row r="91" spans="1:10" s="8" customFormat="1" ht="15.75">
      <c r="A91" s="54"/>
      <c r="B91" s="54"/>
      <c r="C91" s="56"/>
      <c r="D91" s="56"/>
      <c r="E91" s="56"/>
      <c r="F91" s="56"/>
      <c r="G91" s="10"/>
      <c r="H91" s="10"/>
      <c r="I91" s="10"/>
      <c r="J91" s="10"/>
    </row>
    <row r="92" spans="1:10" s="8" customFormat="1" ht="15.75">
      <c r="A92" s="54"/>
      <c r="B92" s="54"/>
      <c r="C92" s="56"/>
      <c r="D92" s="56"/>
      <c r="E92" s="56"/>
      <c r="F92" s="56"/>
      <c r="G92" s="10"/>
      <c r="H92" s="10"/>
      <c r="I92" s="10"/>
      <c r="J92" s="10"/>
    </row>
    <row r="93" spans="1:10" s="8" customFormat="1" ht="15.75">
      <c r="A93" s="54"/>
      <c r="B93" s="54"/>
      <c r="C93" s="56"/>
      <c r="D93" s="56"/>
      <c r="E93" s="56"/>
      <c r="F93" s="56"/>
      <c r="G93" s="10"/>
      <c r="H93" s="10"/>
      <c r="I93" s="10"/>
      <c r="J93" s="10"/>
    </row>
    <row r="94" spans="1:10" s="8" customFormat="1" ht="15.75">
      <c r="A94" s="54"/>
      <c r="B94" s="54"/>
      <c r="C94" s="56"/>
      <c r="D94" s="56"/>
      <c r="E94" s="56"/>
      <c r="F94" s="56"/>
      <c r="G94" s="10"/>
      <c r="H94" s="10"/>
      <c r="I94" s="10"/>
      <c r="J94" s="10"/>
    </row>
    <row r="95" spans="1:10" s="8" customFormat="1" ht="15.75">
      <c r="A95" s="54"/>
      <c r="B95" s="54"/>
      <c r="C95" s="56"/>
      <c r="D95" s="56"/>
      <c r="E95" s="56"/>
      <c r="F95" s="56"/>
      <c r="G95" s="10"/>
      <c r="H95" s="10"/>
      <c r="I95" s="10"/>
      <c r="J95" s="10"/>
    </row>
    <row r="96" spans="1:10" s="8" customFormat="1" ht="15.75">
      <c r="A96" s="54"/>
      <c r="B96" s="54"/>
      <c r="C96" s="56"/>
      <c r="D96" s="56"/>
      <c r="E96" s="56"/>
      <c r="F96" s="56"/>
      <c r="G96" s="10"/>
      <c r="H96" s="10"/>
      <c r="I96" s="10"/>
      <c r="J96" s="10"/>
    </row>
    <row r="97" spans="1:10" s="8" customFormat="1" ht="15.75">
      <c r="A97" s="54"/>
      <c r="B97" s="54"/>
      <c r="C97" s="56"/>
      <c r="D97" s="56"/>
      <c r="E97" s="56"/>
      <c r="F97" s="56"/>
      <c r="G97" s="10"/>
      <c r="H97" s="10"/>
      <c r="I97" s="10"/>
      <c r="J97" s="10"/>
    </row>
    <row r="98" spans="1:10" s="8" customFormat="1" ht="15.75">
      <c r="A98" s="54"/>
      <c r="B98" s="54"/>
      <c r="C98" s="56"/>
      <c r="D98" s="56"/>
      <c r="E98" s="56"/>
      <c r="F98" s="56"/>
      <c r="G98" s="10"/>
      <c r="H98" s="10"/>
      <c r="I98" s="10"/>
      <c r="J98" s="10"/>
    </row>
    <row r="99" spans="1:10" s="8" customFormat="1" ht="15.75">
      <c r="A99" s="54"/>
      <c r="B99" s="54"/>
      <c r="C99" s="56"/>
      <c r="D99" s="56"/>
      <c r="E99" s="56"/>
      <c r="F99" s="56"/>
      <c r="G99" s="10"/>
      <c r="H99" s="10"/>
      <c r="I99" s="10"/>
      <c r="J99" s="10"/>
    </row>
    <row r="100" spans="1:10" s="8" customFormat="1" ht="15.75">
      <c r="A100" s="54"/>
      <c r="B100" s="54"/>
      <c r="C100" s="56"/>
      <c r="D100" s="56"/>
      <c r="E100" s="56"/>
      <c r="F100" s="56"/>
      <c r="G100" s="10"/>
      <c r="H100" s="10"/>
      <c r="I100" s="10"/>
      <c r="J100" s="10"/>
    </row>
    <row r="101" spans="1:10" s="8" customFormat="1" ht="15.75">
      <c r="A101" s="54"/>
      <c r="B101" s="54"/>
      <c r="C101" s="56"/>
      <c r="D101" s="56"/>
      <c r="E101" s="56"/>
      <c r="F101" s="56"/>
      <c r="G101" s="10"/>
      <c r="H101" s="10"/>
      <c r="I101" s="10"/>
      <c r="J101" s="10"/>
    </row>
    <row r="102" spans="1:10" s="8" customFormat="1" ht="15.75">
      <c r="A102" s="54"/>
      <c r="B102" s="54"/>
      <c r="C102" s="56"/>
      <c r="D102" s="56"/>
      <c r="E102" s="56"/>
      <c r="F102" s="56"/>
      <c r="G102" s="10"/>
      <c r="H102" s="10"/>
      <c r="I102" s="10"/>
      <c r="J102" s="10"/>
    </row>
    <row r="103" spans="1:10" s="8" customFormat="1" ht="15.75">
      <c r="A103" s="54"/>
      <c r="B103" s="54"/>
      <c r="C103" s="56"/>
      <c r="D103" s="56"/>
      <c r="E103" s="56"/>
      <c r="F103" s="56"/>
      <c r="G103" s="10"/>
      <c r="H103" s="10"/>
      <c r="I103" s="10"/>
      <c r="J103" s="10"/>
    </row>
    <row r="104" spans="1:10" s="8" customFormat="1" ht="15.75">
      <c r="A104" s="54"/>
      <c r="B104" s="54"/>
      <c r="C104" s="56"/>
      <c r="D104" s="56"/>
      <c r="E104" s="56"/>
      <c r="F104" s="56"/>
      <c r="G104" s="10"/>
      <c r="H104" s="10"/>
      <c r="I104" s="10"/>
      <c r="J104" s="10"/>
    </row>
    <row r="105" spans="1:10" s="8" customFormat="1" ht="15.75">
      <c r="A105" s="54"/>
      <c r="B105" s="54"/>
      <c r="C105" s="56"/>
      <c r="D105" s="56"/>
      <c r="E105" s="56"/>
      <c r="F105" s="56"/>
      <c r="G105" s="10"/>
      <c r="H105" s="10"/>
      <c r="I105" s="10"/>
      <c r="J105" s="10"/>
    </row>
    <row r="106" spans="1:10" s="8" customFormat="1" ht="15.75">
      <c r="A106" s="54"/>
      <c r="B106" s="54"/>
      <c r="C106" s="56"/>
      <c r="D106" s="56"/>
      <c r="E106" s="56"/>
      <c r="F106" s="56"/>
      <c r="G106" s="10"/>
      <c r="H106" s="10"/>
      <c r="I106" s="10"/>
      <c r="J106" s="10"/>
    </row>
    <row r="107" spans="1:10" s="8" customFormat="1" ht="15.75">
      <c r="A107" s="54"/>
      <c r="B107" s="54"/>
      <c r="C107" s="56"/>
      <c r="D107" s="56"/>
      <c r="E107" s="56"/>
      <c r="F107" s="56"/>
      <c r="G107" s="10"/>
      <c r="H107" s="10"/>
      <c r="I107" s="10"/>
      <c r="J107" s="10"/>
    </row>
    <row r="108" spans="1:10" s="8" customFormat="1" ht="15.75">
      <c r="A108" s="54"/>
      <c r="B108" s="54"/>
      <c r="C108" s="56"/>
      <c r="D108" s="56"/>
      <c r="E108" s="56"/>
      <c r="F108" s="56"/>
      <c r="G108" s="10"/>
      <c r="H108" s="10"/>
      <c r="I108" s="10"/>
      <c r="J108" s="10"/>
    </row>
    <row r="109" spans="1:10" s="8" customFormat="1" ht="15.75">
      <c r="A109" s="54"/>
      <c r="B109" s="54"/>
      <c r="C109" s="56"/>
      <c r="D109" s="56"/>
      <c r="E109" s="56"/>
      <c r="F109" s="56"/>
      <c r="G109" s="10"/>
      <c r="H109" s="10"/>
      <c r="I109" s="10"/>
      <c r="J109" s="10"/>
    </row>
    <row r="110" spans="1:10" s="8" customFormat="1" ht="15.75">
      <c r="A110" s="54"/>
      <c r="B110" s="54"/>
      <c r="C110" s="56"/>
      <c r="D110" s="56"/>
      <c r="E110" s="56"/>
      <c r="F110" s="56"/>
      <c r="G110" s="10"/>
      <c r="H110" s="10"/>
      <c r="I110" s="10"/>
      <c r="J110" s="10"/>
    </row>
    <row r="111" spans="1:10" s="8" customFormat="1" ht="15.75">
      <c r="A111" s="54"/>
      <c r="B111" s="54"/>
      <c r="C111" s="56"/>
      <c r="D111" s="56"/>
      <c r="E111" s="56"/>
      <c r="F111" s="56"/>
      <c r="G111" s="10"/>
      <c r="H111" s="10"/>
      <c r="I111" s="10"/>
      <c r="J111" s="10"/>
    </row>
    <row r="112" spans="1:10" s="8" customFormat="1" ht="15.75">
      <c r="A112" s="54"/>
      <c r="B112" s="54"/>
      <c r="C112" s="56"/>
      <c r="D112" s="56"/>
      <c r="E112" s="56"/>
      <c r="F112" s="56"/>
      <c r="G112" s="10"/>
      <c r="H112" s="10"/>
      <c r="I112" s="10"/>
      <c r="J112" s="10"/>
    </row>
    <row r="113" spans="1:10" s="8" customFormat="1" ht="15.75">
      <c r="A113" s="54"/>
      <c r="B113" s="54"/>
      <c r="C113" s="56"/>
      <c r="D113" s="56"/>
      <c r="E113" s="56"/>
      <c r="F113" s="56"/>
      <c r="G113" s="10"/>
      <c r="H113" s="10"/>
      <c r="I113" s="10"/>
      <c r="J113" s="10"/>
    </row>
    <row r="114" spans="1:10" s="8" customFormat="1" ht="15.75">
      <c r="A114" s="54"/>
      <c r="B114" s="54"/>
      <c r="C114" s="56"/>
      <c r="D114" s="56"/>
      <c r="E114" s="56"/>
      <c r="F114" s="56"/>
      <c r="G114" s="10"/>
      <c r="H114" s="10"/>
      <c r="I114" s="10"/>
      <c r="J114" s="10"/>
    </row>
    <row r="115" spans="1:10" s="8" customFormat="1" ht="15.75">
      <c r="A115" s="54"/>
      <c r="B115" s="54"/>
      <c r="C115" s="56"/>
      <c r="D115" s="56"/>
      <c r="E115" s="56"/>
      <c r="F115" s="56"/>
      <c r="G115" s="10"/>
      <c r="H115" s="10"/>
      <c r="I115" s="10"/>
      <c r="J115" s="10"/>
    </row>
    <row r="116" spans="1:10" s="8" customFormat="1" ht="15.75">
      <c r="A116" s="54"/>
      <c r="B116" s="54"/>
      <c r="C116" s="56"/>
      <c r="D116" s="56"/>
      <c r="E116" s="56"/>
      <c r="F116" s="56"/>
      <c r="G116" s="10"/>
      <c r="H116" s="10"/>
      <c r="I116" s="10"/>
      <c r="J116" s="10"/>
    </row>
    <row r="117" spans="1:10" s="8" customFormat="1" ht="15.75">
      <c r="A117" s="54"/>
      <c r="B117" s="54"/>
      <c r="C117" s="56"/>
      <c r="D117" s="56"/>
      <c r="E117" s="56"/>
      <c r="F117" s="56"/>
      <c r="G117" s="10"/>
      <c r="H117" s="10"/>
      <c r="I117" s="10"/>
      <c r="J117" s="10"/>
    </row>
    <row r="118" spans="1:10" s="8" customFormat="1" ht="15.75">
      <c r="A118" s="54"/>
      <c r="B118" s="54"/>
      <c r="C118" s="56"/>
      <c r="D118" s="56"/>
      <c r="E118" s="56"/>
      <c r="F118" s="56"/>
      <c r="G118" s="10"/>
      <c r="H118" s="10"/>
      <c r="I118" s="10"/>
      <c r="J118" s="10"/>
    </row>
    <row r="119" spans="1:10" s="8" customFormat="1" ht="15.75">
      <c r="A119" s="54"/>
      <c r="B119" s="54"/>
      <c r="C119" s="56"/>
      <c r="D119" s="56"/>
      <c r="E119" s="56"/>
      <c r="F119" s="56"/>
      <c r="G119" s="10"/>
      <c r="H119" s="10"/>
      <c r="I119" s="10"/>
      <c r="J119" s="10"/>
    </row>
    <row r="120" spans="1:10" s="8" customFormat="1" ht="15.75">
      <c r="A120" s="54"/>
      <c r="B120" s="54"/>
      <c r="C120" s="56"/>
      <c r="D120" s="56"/>
      <c r="E120" s="56"/>
      <c r="F120" s="56"/>
      <c r="G120" s="10"/>
      <c r="H120" s="10"/>
      <c r="I120" s="10"/>
      <c r="J120" s="10"/>
    </row>
    <row r="121" spans="1:10" s="8" customFormat="1" ht="15.75">
      <c r="A121" s="54"/>
      <c r="B121" s="54"/>
      <c r="C121" s="56"/>
      <c r="D121" s="56"/>
      <c r="E121" s="56"/>
      <c r="F121" s="56"/>
      <c r="G121" s="10"/>
      <c r="H121" s="10"/>
      <c r="I121" s="10"/>
      <c r="J121" s="10"/>
    </row>
    <row r="122" spans="1:10" s="8" customFormat="1" ht="15.75">
      <c r="A122" s="54"/>
      <c r="B122" s="54"/>
      <c r="C122" s="56"/>
      <c r="D122" s="56"/>
      <c r="E122" s="56"/>
      <c r="F122" s="56"/>
      <c r="G122" s="10"/>
      <c r="H122" s="10"/>
      <c r="I122" s="10"/>
      <c r="J122" s="10"/>
    </row>
    <row r="123" spans="1:10" s="8" customFormat="1" ht="15.75">
      <c r="A123" s="54"/>
      <c r="B123" s="54"/>
      <c r="C123" s="56"/>
      <c r="D123" s="56"/>
      <c r="E123" s="56"/>
      <c r="F123" s="56"/>
      <c r="G123" s="10"/>
      <c r="H123" s="10"/>
      <c r="I123" s="10"/>
      <c r="J123" s="10"/>
    </row>
    <row r="124" spans="1:10" s="8" customFormat="1" ht="15.75">
      <c r="A124" s="54"/>
      <c r="B124" s="54"/>
      <c r="C124" s="56"/>
      <c r="D124" s="56"/>
      <c r="E124" s="56"/>
      <c r="F124" s="56"/>
      <c r="G124" s="10"/>
      <c r="H124" s="10"/>
      <c r="I124" s="10"/>
      <c r="J124" s="10"/>
    </row>
    <row r="125" spans="1:10" s="8" customFormat="1" ht="15.75">
      <c r="A125" s="54"/>
      <c r="B125" s="54"/>
      <c r="C125" s="56"/>
      <c r="D125" s="56"/>
      <c r="E125" s="56"/>
      <c r="F125" s="56"/>
      <c r="G125" s="10"/>
      <c r="H125" s="10"/>
      <c r="I125" s="10"/>
      <c r="J125" s="10"/>
    </row>
    <row r="126" spans="1:10" s="8" customFormat="1" ht="15.75">
      <c r="A126" s="54"/>
      <c r="B126" s="54"/>
      <c r="C126" s="56"/>
      <c r="D126" s="56"/>
      <c r="E126" s="56"/>
      <c r="F126" s="56"/>
      <c r="G126" s="10"/>
      <c r="H126" s="10"/>
      <c r="I126" s="10"/>
      <c r="J126" s="10"/>
    </row>
    <row r="127" spans="1:10" s="8" customFormat="1" ht="15.75">
      <c r="A127" s="54"/>
      <c r="B127" s="54"/>
      <c r="C127" s="56"/>
      <c r="D127" s="56"/>
      <c r="E127" s="56"/>
      <c r="F127" s="56"/>
      <c r="G127" s="10"/>
      <c r="H127" s="10"/>
      <c r="I127" s="10"/>
      <c r="J127" s="10"/>
    </row>
    <row r="128" spans="1:10" s="8" customFormat="1" ht="15.75">
      <c r="A128" s="54"/>
      <c r="B128" s="54"/>
      <c r="C128" s="56"/>
      <c r="D128" s="56"/>
      <c r="E128" s="56"/>
      <c r="F128" s="56"/>
      <c r="G128" s="10"/>
      <c r="H128" s="10"/>
      <c r="I128" s="10"/>
      <c r="J128" s="10"/>
    </row>
    <row r="129" spans="1:10" s="8" customFormat="1" ht="15.75">
      <c r="A129" s="54"/>
      <c r="B129" s="54"/>
      <c r="C129" s="56"/>
      <c r="D129" s="56"/>
      <c r="E129" s="56"/>
      <c r="F129" s="56"/>
      <c r="G129" s="10"/>
      <c r="H129" s="10"/>
      <c r="I129" s="10"/>
      <c r="J129" s="10"/>
    </row>
    <row r="130" spans="1:10" s="8" customFormat="1" ht="15.75">
      <c r="A130" s="54"/>
      <c r="B130" s="54"/>
      <c r="C130" s="56"/>
      <c r="D130" s="56"/>
      <c r="E130" s="56"/>
      <c r="F130" s="56"/>
      <c r="G130" s="10"/>
      <c r="H130" s="10"/>
      <c r="I130" s="10"/>
      <c r="J130" s="10"/>
    </row>
    <row r="131" spans="1:10" s="8" customFormat="1" ht="15.75">
      <c r="A131" s="54"/>
      <c r="B131" s="54"/>
      <c r="C131" s="56"/>
      <c r="D131" s="56"/>
      <c r="E131" s="56"/>
      <c r="F131" s="56"/>
      <c r="G131" s="10"/>
      <c r="H131" s="10"/>
      <c r="I131" s="10"/>
      <c r="J131" s="10"/>
    </row>
    <row r="132" spans="1:10" s="8" customFormat="1" ht="15.75">
      <c r="A132" s="54"/>
      <c r="B132" s="54"/>
      <c r="C132" s="56"/>
      <c r="D132" s="56"/>
      <c r="E132" s="56"/>
      <c r="F132" s="56"/>
      <c r="G132" s="10"/>
      <c r="H132" s="10"/>
      <c r="I132" s="10"/>
      <c r="J132" s="10"/>
    </row>
    <row r="133" spans="1:10" s="8" customFormat="1" ht="15.75">
      <c r="A133" s="54"/>
      <c r="B133" s="54"/>
      <c r="C133" s="56"/>
      <c r="D133" s="56"/>
      <c r="E133" s="56"/>
      <c r="F133" s="56"/>
      <c r="G133" s="10"/>
      <c r="H133" s="10"/>
      <c r="I133" s="10"/>
      <c r="J133" s="10"/>
    </row>
    <row r="134" spans="1:10" s="8" customFormat="1" ht="15.75">
      <c r="A134" s="54"/>
      <c r="B134" s="54"/>
      <c r="C134" s="56"/>
      <c r="D134" s="56"/>
      <c r="E134" s="56"/>
      <c r="F134" s="56"/>
      <c r="G134" s="10"/>
      <c r="H134" s="10"/>
      <c r="I134" s="10"/>
      <c r="J134" s="10"/>
    </row>
    <row r="135" spans="1:10" s="8" customFormat="1" ht="15.75">
      <c r="A135" s="54"/>
      <c r="B135" s="54"/>
      <c r="C135" s="56"/>
      <c r="D135" s="56"/>
      <c r="E135" s="56"/>
      <c r="F135" s="56"/>
      <c r="G135" s="10"/>
      <c r="H135" s="10"/>
      <c r="I135" s="10"/>
      <c r="J135" s="10"/>
    </row>
    <row r="136" spans="1:10" s="8" customFormat="1" ht="15.75">
      <c r="A136" s="54"/>
      <c r="B136" s="54"/>
      <c r="C136" s="56"/>
      <c r="D136" s="56"/>
      <c r="E136" s="56"/>
      <c r="F136" s="56"/>
      <c r="G136" s="10"/>
      <c r="H136" s="10"/>
      <c r="I136" s="10"/>
      <c r="J136" s="10"/>
    </row>
    <row r="137" spans="1:10" s="8" customFormat="1" ht="15.75">
      <c r="A137" s="54"/>
      <c r="B137" s="54"/>
      <c r="C137" s="56"/>
      <c r="D137" s="56"/>
      <c r="E137" s="56"/>
      <c r="F137" s="56"/>
      <c r="G137" s="10"/>
      <c r="H137" s="10"/>
      <c r="I137" s="10"/>
      <c r="J137" s="10"/>
    </row>
    <row r="138" spans="1:10" s="8" customFormat="1" ht="15.75">
      <c r="A138" s="54"/>
      <c r="B138" s="54"/>
      <c r="C138" s="56"/>
      <c r="D138" s="56"/>
      <c r="E138" s="56"/>
      <c r="F138" s="56"/>
      <c r="G138" s="10"/>
      <c r="H138" s="10"/>
      <c r="I138" s="10"/>
      <c r="J138" s="10"/>
    </row>
    <row r="139" spans="1:10" s="8" customFormat="1" ht="15.75">
      <c r="A139" s="54"/>
      <c r="B139" s="54"/>
      <c r="C139" s="56"/>
      <c r="D139" s="56"/>
      <c r="E139" s="56"/>
      <c r="F139" s="56"/>
      <c r="G139" s="10"/>
      <c r="H139" s="10"/>
      <c r="I139" s="10"/>
      <c r="J139" s="10"/>
    </row>
    <row r="140" spans="1:10" s="8" customFormat="1" ht="15.75">
      <c r="A140" s="54"/>
      <c r="B140" s="54"/>
      <c r="C140" s="56"/>
      <c r="D140" s="56"/>
      <c r="E140" s="56"/>
      <c r="F140" s="56"/>
      <c r="G140" s="10"/>
      <c r="H140" s="10"/>
      <c r="I140" s="10"/>
      <c r="J140" s="10"/>
    </row>
    <row r="141" spans="1:10" s="8" customFormat="1" ht="15.75">
      <c r="A141" s="54"/>
      <c r="B141" s="54"/>
      <c r="C141" s="56"/>
      <c r="D141" s="56"/>
      <c r="E141" s="56"/>
      <c r="F141" s="56"/>
      <c r="G141" s="10"/>
      <c r="H141" s="10"/>
      <c r="I141" s="10"/>
      <c r="J141" s="10"/>
    </row>
    <row r="142" spans="1:10" s="8" customFormat="1" ht="15.75">
      <c r="A142" s="54"/>
      <c r="B142" s="54"/>
      <c r="C142" s="56"/>
      <c r="D142" s="56"/>
      <c r="E142" s="56"/>
      <c r="F142" s="56"/>
      <c r="G142" s="10"/>
      <c r="H142" s="10"/>
      <c r="I142" s="10"/>
      <c r="J142" s="10"/>
    </row>
    <row r="143" spans="1:10" s="8" customFormat="1" ht="15.75">
      <c r="A143" s="54"/>
      <c r="B143" s="54"/>
      <c r="C143" s="56"/>
      <c r="D143" s="56"/>
      <c r="E143" s="56"/>
      <c r="F143" s="56"/>
      <c r="G143" s="10"/>
      <c r="H143" s="10"/>
      <c r="I143" s="10"/>
      <c r="J143" s="10"/>
    </row>
    <row r="144" spans="1:10" s="8" customFormat="1" ht="15.75">
      <c r="A144" s="54"/>
      <c r="B144" s="54"/>
      <c r="C144" s="56"/>
      <c r="D144" s="56"/>
      <c r="E144" s="56"/>
      <c r="F144" s="56"/>
      <c r="G144" s="10"/>
      <c r="H144" s="10"/>
      <c r="I144" s="10"/>
      <c r="J144" s="10"/>
    </row>
    <row r="145" spans="1:10" s="8" customFormat="1" ht="15.75">
      <c r="A145" s="54"/>
      <c r="B145" s="54"/>
      <c r="C145" s="56"/>
      <c r="D145" s="56"/>
      <c r="E145" s="56"/>
      <c r="F145" s="56"/>
      <c r="G145" s="10"/>
      <c r="H145" s="10"/>
      <c r="I145" s="10"/>
      <c r="J145" s="10"/>
    </row>
    <row r="146" spans="1:10" s="8" customFormat="1" ht="15.75">
      <c r="A146" s="54"/>
      <c r="B146" s="54"/>
      <c r="C146" s="56"/>
      <c r="D146" s="56"/>
      <c r="E146" s="56"/>
      <c r="F146" s="56"/>
      <c r="G146" s="10"/>
      <c r="H146" s="10"/>
      <c r="I146" s="10"/>
      <c r="J146" s="10"/>
    </row>
    <row r="147" spans="1:10" s="8" customFormat="1" ht="15.75">
      <c r="A147" s="54"/>
      <c r="B147" s="54"/>
      <c r="C147" s="56"/>
      <c r="D147" s="56"/>
      <c r="E147" s="56"/>
      <c r="F147" s="56"/>
      <c r="G147" s="10"/>
      <c r="H147" s="10"/>
      <c r="I147" s="10"/>
      <c r="J147" s="10"/>
    </row>
    <row r="148" spans="1:10" s="8" customFormat="1" ht="15.75">
      <c r="A148" s="54"/>
      <c r="B148" s="54"/>
      <c r="C148" s="56"/>
      <c r="D148" s="56"/>
      <c r="E148" s="56"/>
      <c r="F148" s="56"/>
      <c r="G148" s="10"/>
      <c r="H148" s="10"/>
      <c r="I148" s="10"/>
      <c r="J148" s="10"/>
    </row>
    <row r="149" spans="1:10" s="8" customFormat="1" ht="15.75">
      <c r="A149" s="54"/>
      <c r="B149" s="54"/>
      <c r="C149" s="56"/>
      <c r="D149" s="56"/>
      <c r="E149" s="56"/>
      <c r="F149" s="56"/>
      <c r="G149" s="10"/>
      <c r="H149" s="10"/>
      <c r="I149" s="10"/>
      <c r="J149" s="10"/>
    </row>
    <row r="150" spans="1:10" s="8" customFormat="1" ht="15.75">
      <c r="A150" s="54"/>
      <c r="B150" s="54"/>
      <c r="C150" s="56"/>
      <c r="D150" s="56"/>
      <c r="E150" s="56"/>
      <c r="F150" s="56"/>
      <c r="G150" s="10"/>
      <c r="H150" s="10"/>
      <c r="I150" s="10"/>
      <c r="J150" s="10"/>
    </row>
    <row r="151" spans="1:10" s="8" customFormat="1" ht="15.75">
      <c r="A151" s="54"/>
      <c r="B151" s="54"/>
      <c r="C151" s="56"/>
      <c r="D151" s="56"/>
      <c r="E151" s="56"/>
      <c r="F151" s="56"/>
      <c r="G151" s="10"/>
      <c r="H151" s="10"/>
      <c r="I151" s="10"/>
      <c r="J151" s="10"/>
    </row>
    <row r="152" spans="1:10" s="8" customFormat="1" ht="15.75">
      <c r="A152" s="54"/>
      <c r="B152" s="54"/>
      <c r="C152" s="56"/>
      <c r="D152" s="56"/>
      <c r="E152" s="56"/>
      <c r="F152" s="56"/>
      <c r="G152" s="10"/>
      <c r="H152" s="10"/>
      <c r="I152" s="10"/>
      <c r="J152" s="10"/>
    </row>
    <row r="153" spans="1:10" s="8" customFormat="1" ht="15.75">
      <c r="A153" s="54"/>
      <c r="B153" s="54"/>
      <c r="C153" s="56"/>
      <c r="D153" s="56"/>
      <c r="E153" s="56"/>
      <c r="F153" s="56"/>
      <c r="G153" s="10"/>
      <c r="H153" s="10"/>
      <c r="I153" s="10"/>
      <c r="J153" s="10"/>
    </row>
    <row r="154" spans="1:10" s="8" customFormat="1" ht="15.75">
      <c r="A154" s="54"/>
      <c r="B154" s="54"/>
      <c r="C154" s="56"/>
      <c r="D154" s="56"/>
      <c r="E154" s="56"/>
      <c r="F154" s="56"/>
      <c r="G154" s="10"/>
      <c r="H154" s="10"/>
      <c r="I154" s="10"/>
      <c r="J154" s="10"/>
    </row>
    <row r="155" spans="1:10" s="8" customFormat="1" ht="15.75">
      <c r="A155" s="54"/>
      <c r="B155" s="54"/>
      <c r="C155" s="56"/>
      <c r="D155" s="56"/>
      <c r="E155" s="56"/>
      <c r="F155" s="56"/>
      <c r="G155" s="10"/>
      <c r="H155" s="10"/>
      <c r="I155" s="10"/>
      <c r="J155" s="10"/>
    </row>
    <row r="156" spans="1:10" s="8" customFormat="1" ht="15.75">
      <c r="A156" s="54"/>
      <c r="B156" s="54"/>
      <c r="C156" s="56"/>
      <c r="D156" s="56"/>
      <c r="E156" s="56"/>
      <c r="F156" s="56"/>
      <c r="G156" s="10"/>
      <c r="H156" s="10"/>
      <c r="I156" s="10"/>
      <c r="J156" s="10"/>
    </row>
    <row r="157" spans="1:10" s="8" customFormat="1" ht="15.75">
      <c r="A157" s="54"/>
      <c r="B157" s="54"/>
      <c r="C157" s="56"/>
      <c r="D157" s="56"/>
      <c r="E157" s="56"/>
      <c r="F157" s="56"/>
      <c r="G157" s="10"/>
      <c r="H157" s="10"/>
      <c r="I157" s="10"/>
      <c r="J157" s="10"/>
    </row>
    <row r="158" spans="1:10" s="8" customFormat="1" ht="15.75">
      <c r="A158" s="54"/>
      <c r="B158" s="54"/>
      <c r="C158" s="56"/>
      <c r="D158" s="56"/>
      <c r="E158" s="56"/>
      <c r="F158" s="56"/>
      <c r="G158" s="10"/>
      <c r="H158" s="10"/>
      <c r="I158" s="10"/>
      <c r="J158" s="10"/>
    </row>
    <row r="159" spans="1:10" s="8" customFormat="1" ht="15.75">
      <c r="A159" s="54"/>
      <c r="B159" s="54"/>
      <c r="C159" s="56"/>
      <c r="D159" s="56"/>
      <c r="E159" s="56"/>
      <c r="F159" s="56"/>
      <c r="G159" s="10"/>
      <c r="H159" s="10"/>
      <c r="I159" s="10"/>
      <c r="J159" s="10"/>
    </row>
    <row r="160" spans="1:10" s="8" customFormat="1" ht="15.75">
      <c r="A160" s="54"/>
      <c r="B160" s="54"/>
      <c r="C160" s="56"/>
      <c r="D160" s="56"/>
      <c r="E160" s="56"/>
      <c r="F160" s="56"/>
      <c r="G160" s="10"/>
      <c r="H160" s="10"/>
      <c r="I160" s="10"/>
      <c r="J160" s="10"/>
    </row>
    <row r="161" spans="1:10" s="8" customFormat="1" ht="15.75">
      <c r="A161" s="54"/>
      <c r="B161" s="54"/>
      <c r="C161" s="56"/>
      <c r="D161" s="56"/>
      <c r="E161" s="56"/>
      <c r="F161" s="56"/>
      <c r="G161" s="10"/>
      <c r="H161" s="10"/>
      <c r="I161" s="10"/>
      <c r="J161" s="10"/>
    </row>
    <row r="162" spans="1:10" s="8" customFormat="1" ht="15.75">
      <c r="A162" s="54"/>
      <c r="B162" s="54"/>
      <c r="C162" s="56"/>
      <c r="D162" s="56"/>
      <c r="E162" s="56"/>
      <c r="F162" s="56"/>
      <c r="G162" s="10"/>
      <c r="H162" s="10"/>
      <c r="I162" s="10"/>
      <c r="J162" s="10"/>
    </row>
    <row r="163" spans="1:10" s="8" customFormat="1" ht="15.75">
      <c r="A163" s="54"/>
      <c r="B163" s="54"/>
      <c r="C163" s="56"/>
      <c r="D163" s="56"/>
      <c r="E163" s="56"/>
      <c r="F163" s="56"/>
      <c r="G163" s="10"/>
      <c r="H163" s="10"/>
      <c r="I163" s="10"/>
      <c r="J163" s="10"/>
    </row>
    <row r="164" spans="1:10" s="8" customFormat="1" ht="15.75">
      <c r="A164" s="54"/>
      <c r="B164" s="54"/>
      <c r="C164" s="56"/>
      <c r="D164" s="56"/>
      <c r="E164" s="56"/>
      <c r="F164" s="56"/>
      <c r="G164" s="10"/>
      <c r="H164" s="10"/>
      <c r="I164" s="10"/>
      <c r="J164" s="10"/>
    </row>
    <row r="165" spans="1:10" s="8" customFormat="1" ht="15.75">
      <c r="A165" s="54"/>
      <c r="B165" s="54"/>
      <c r="C165" s="56"/>
      <c r="D165" s="56"/>
      <c r="E165" s="56"/>
      <c r="F165" s="56"/>
      <c r="G165" s="10"/>
      <c r="H165" s="10"/>
      <c r="I165" s="10"/>
      <c r="J165" s="10"/>
    </row>
    <row r="166" spans="1:10" s="8" customFormat="1" ht="15.75">
      <c r="A166" s="54"/>
      <c r="B166" s="54"/>
      <c r="C166" s="56"/>
      <c r="D166" s="56"/>
      <c r="E166" s="56"/>
      <c r="F166" s="56"/>
      <c r="G166" s="10"/>
      <c r="H166" s="10"/>
      <c r="I166" s="10"/>
      <c r="J166" s="10"/>
    </row>
    <row r="167" spans="1:10" s="8" customFormat="1" ht="15.75">
      <c r="A167" s="54"/>
      <c r="B167" s="54"/>
      <c r="C167" s="56"/>
      <c r="D167" s="56"/>
      <c r="E167" s="56"/>
      <c r="F167" s="56"/>
      <c r="G167" s="10"/>
      <c r="H167" s="10"/>
      <c r="I167" s="10"/>
      <c r="J167" s="10"/>
    </row>
    <row r="168" spans="1:10" s="8" customFormat="1" ht="15.75">
      <c r="A168" s="54"/>
      <c r="B168" s="54"/>
      <c r="C168" s="56"/>
      <c r="D168" s="56"/>
      <c r="E168" s="56"/>
      <c r="F168" s="56"/>
      <c r="G168" s="10"/>
      <c r="H168" s="10"/>
      <c r="I168" s="10"/>
      <c r="J168" s="10"/>
    </row>
    <row r="169" spans="1:10" s="8" customFormat="1" ht="15.75">
      <c r="A169" s="54"/>
      <c r="B169" s="54"/>
      <c r="C169" s="56"/>
      <c r="D169" s="56"/>
      <c r="E169" s="56"/>
      <c r="F169" s="56"/>
      <c r="G169" s="10"/>
      <c r="H169" s="10"/>
      <c r="I169" s="10"/>
      <c r="J169" s="10"/>
    </row>
    <row r="170" spans="1:10" s="8" customFormat="1" ht="15.75">
      <c r="A170" s="54"/>
      <c r="B170" s="54"/>
      <c r="C170" s="56"/>
      <c r="D170" s="56"/>
      <c r="E170" s="56"/>
      <c r="F170" s="56"/>
      <c r="G170" s="10"/>
      <c r="H170" s="10"/>
      <c r="I170" s="10"/>
      <c r="J170" s="10"/>
    </row>
    <row r="171" spans="1:10" s="8" customFormat="1" ht="15.75">
      <c r="A171" s="54"/>
      <c r="B171" s="54"/>
      <c r="C171" s="56"/>
      <c r="D171" s="56"/>
      <c r="E171" s="56"/>
      <c r="F171" s="56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3:G5 G69 G53 G43 G23 G34:G35 G83:G65536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37:G42 H16:J16 G24:G33 G36:J36 G55:G57 H61 G46:I46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2013-06-24T09:08:50Z</dcterms:created>
  <dcterms:modified xsi:type="dcterms:W3CDTF">2013-06-24T09:09:33Z</dcterms:modified>
  <cp:category/>
  <cp:version/>
  <cp:contentType/>
  <cp:contentStatus/>
</cp:coreProperties>
</file>