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<sst xmlns="http://schemas.openxmlformats.org/spreadsheetml/2006/main" count="95" uniqueCount="79">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</sst>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7663,23</v>
          </cell>
          <cell r="S95">
            <v>7758.03</v>
          </cell>
        </row>
        <row r="103">
          <cell r="K103" t="str">
            <v>4455,09</v>
          </cell>
          <cell r="S103">
            <v>4429.46</v>
          </cell>
        </row>
        <row r="107">
          <cell r="K107" t="str">
            <v>473,02</v>
          </cell>
          <cell r="S107">
            <v>489.74</v>
          </cell>
        </row>
        <row r="125">
          <cell r="K125" t="str">
            <v>1959,51</v>
          </cell>
          <cell r="S125">
            <v>1963.03</v>
          </cell>
        </row>
      </sheetData>
      <sheetData sheetId="2">
        <row r="35">
          <cell r="I35" t="str">
            <v>6087,34</v>
          </cell>
          <cell r="L35">
            <v>6029.1</v>
          </cell>
        </row>
        <row r="36">
          <cell r="I36" t="str">
            <v>7802,88</v>
          </cell>
          <cell r="L36">
            <v>7692.45</v>
          </cell>
        </row>
        <row r="146">
          <cell r="I146" t="str">
            <v>3645,89</v>
          </cell>
          <cell r="L146">
            <v>3595.6299999999997</v>
          </cell>
        </row>
      </sheetData>
      <sheetData sheetId="3">
        <row r="3">
          <cell r="D3">
            <v>41439</v>
          </cell>
          <cell r="L3" t="str">
            <v>519,4</v>
          </cell>
        </row>
        <row r="4">
          <cell r="D4">
            <v>41432</v>
          </cell>
          <cell r="L4" t="str">
            <v>515,8</v>
          </cell>
        </row>
        <row r="5">
          <cell r="D5">
            <v>41425</v>
          </cell>
          <cell r="L5" t="str">
            <v>518,4</v>
          </cell>
        </row>
      </sheetData>
      <sheetData sheetId="4">
        <row r="8">
          <cell r="C8">
            <v>6.54</v>
          </cell>
          <cell r="D8">
            <v>6.54</v>
          </cell>
          <cell r="E8">
            <v>7.4</v>
          </cell>
          <cell r="F8">
            <v>7.4</v>
          </cell>
        </row>
      </sheetData>
      <sheetData sheetId="5">
        <row r="7">
          <cell r="L7">
            <v>32.7433</v>
          </cell>
          <cell r="Q7">
            <v>32.9097</v>
          </cell>
        </row>
        <row r="9">
          <cell r="L9">
            <v>43.3489</v>
          </cell>
          <cell r="Q9">
            <v>43.1018</v>
          </cell>
        </row>
      </sheetData>
      <sheetData sheetId="6">
        <row r="86">
          <cell r="M86" t="str">
            <v>95,73</v>
          </cell>
          <cell r="P86">
            <v>95.18</v>
          </cell>
        </row>
        <row r="102">
          <cell r="M102" t="str">
            <v>550,75</v>
          </cell>
          <cell r="P102">
            <v>546.5</v>
          </cell>
        </row>
        <row r="105">
          <cell r="M105" t="str">
            <v>83,15</v>
          </cell>
          <cell r="P105">
            <v>83.18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953.7</v>
          </cell>
          <cell r="AJ5">
            <v>964.2</v>
          </cell>
          <cell r="AK5">
            <v>763.4</v>
          </cell>
          <cell r="AL5">
            <v>790.2</v>
          </cell>
        </row>
      </sheetData>
      <sheetData sheetId="12">
        <row r="680">
          <cell r="C680">
            <v>101.8516</v>
          </cell>
        </row>
        <row r="685">
          <cell r="C685">
            <v>101.16</v>
          </cell>
        </row>
      </sheetData>
      <sheetData sheetId="13">
        <row r="680">
          <cell r="C680">
            <v>1284.53</v>
          </cell>
        </row>
        <row r="685">
          <cell r="C685">
            <v>1277.1</v>
          </cell>
        </row>
      </sheetData>
      <sheetData sheetId="14">
        <row r="680">
          <cell r="C680">
            <v>6733.63</v>
          </cell>
        </row>
        <row r="685">
          <cell r="C685">
            <v>6667.92</v>
          </cell>
        </row>
      </sheetData>
      <sheetData sheetId="15">
        <row r="680">
          <cell r="C680">
            <v>13825</v>
          </cell>
        </row>
        <row r="685">
          <cell r="C685">
            <v>13635</v>
          </cell>
        </row>
      </sheetData>
      <sheetData sheetId="16">
        <row r="680">
          <cell r="C680">
            <v>1780</v>
          </cell>
        </row>
        <row r="685">
          <cell r="C685">
            <v>1771.5</v>
          </cell>
        </row>
      </sheetData>
      <sheetData sheetId="17">
        <row r="680">
          <cell r="C680">
            <v>16.82</v>
          </cell>
        </row>
        <row r="685">
          <cell r="C685">
            <v>16.74</v>
          </cell>
        </row>
      </sheetData>
      <sheetData sheetId="18">
        <row r="680">
          <cell r="C680">
            <v>684.4</v>
          </cell>
        </row>
        <row r="685">
          <cell r="C685">
            <v>679</v>
          </cell>
        </row>
      </sheetData>
      <sheetData sheetId="19">
        <row r="680">
          <cell r="C680">
            <v>18743.6278</v>
          </cell>
        </row>
        <row r="685">
          <cell r="C685">
            <v>18540.89</v>
          </cell>
        </row>
      </sheetData>
      <sheetData sheetId="20">
        <row r="680">
          <cell r="C680">
            <v>45965.05</v>
          </cell>
        </row>
        <row r="685">
          <cell r="C685">
            <v>47056.04</v>
          </cell>
        </row>
      </sheetData>
      <sheetData sheetId="21">
        <row r="680">
          <cell r="C680">
            <v>12969.34</v>
          </cell>
        </row>
        <row r="685">
          <cell r="C685">
            <v>13062.78</v>
          </cell>
        </row>
      </sheetData>
      <sheetData sheetId="22">
        <row r="680">
          <cell r="C680">
            <v>1573.09</v>
          </cell>
        </row>
        <row r="685">
          <cell r="C685">
            <v>1592.43</v>
          </cell>
        </row>
      </sheetData>
      <sheetData sheetId="23">
        <row r="680">
          <cell r="C680">
            <v>3320.76</v>
          </cell>
        </row>
        <row r="685">
          <cell r="C685">
            <v>3357.25</v>
          </cell>
        </row>
      </sheetData>
      <sheetData sheetId="24">
        <row r="680">
          <cell r="C680">
            <v>14659.56</v>
          </cell>
        </row>
        <row r="685">
          <cell r="C685">
            <v>14799.4</v>
          </cell>
        </row>
      </sheetData>
      <sheetData sheetId="25">
        <row r="680">
          <cell r="C680">
            <v>1303.54</v>
          </cell>
        </row>
        <row r="685">
          <cell r="C685">
            <v>1290.26</v>
          </cell>
        </row>
      </sheetData>
      <sheetData sheetId="26">
        <row r="680">
          <cell r="C680">
            <v>1255.18</v>
          </cell>
        </row>
        <row r="685">
          <cell r="C685">
            <v>1233.04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41449</v>
      </c>
      <c r="F4" s="14">
        <f>I1</f>
        <v>41450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'[1]РТС'!C685</f>
        <v>1233.04</v>
      </c>
      <c r="F6" s="19">
        <f>'[1]РТС'!C680</f>
        <v>1255.18</v>
      </c>
      <c r="G6" s="20">
        <f>IF(ISERROR(F6/E6-1),"н/д",F6/E6-1)</f>
        <v>0.017955621877635775</v>
      </c>
      <c r="H6" s="20">
        <f>IF(ISERROR(F6/D6-1),"н/д",F6/D6-1)</f>
        <v>-0.048392354872214716</v>
      </c>
      <c r="I6" s="20">
        <f>IF(ISERROR(F6/C6-1),"н/д",F6/C6-1)</f>
        <v>-0.20361652179430234</v>
      </c>
      <c r="J6" s="20">
        <f>IF(ISERROR(F6/B6-1),"н/д",F6/B6-1)</f>
        <v>-0.12237029879898587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'[1]ММВБ'!C685</f>
        <v>1290.26</v>
      </c>
      <c r="F7" s="19">
        <f>'[1]ММВБ'!C680</f>
        <v>1303.54</v>
      </c>
      <c r="G7" s="20">
        <f>IF(ISERROR(F7/E7-1),"н/д",F7/E7-1)</f>
        <v>0.010292499186210557</v>
      </c>
      <c r="H7" s="20">
        <f>IF(ISERROR(F7/D7-1),"н/д",F7/D7-1)</f>
        <v>-0.02531778076865565</v>
      </c>
      <c r="I7" s="20">
        <f>IF(ISERROR(F7/C7-1),"н/д",F7/C7-1)</f>
        <v>-0.1394753171994032</v>
      </c>
      <c r="J7" s="20">
        <f>IF(ISERROR(F7/B7-1),"н/д",F7/B7-1)</f>
        <v>-0.09998724405674853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(США)'!C685</f>
        <v>14799.4</v>
      </c>
      <c r="F9" s="19">
        <f>'[1]DJIA (США)'!C680</f>
        <v>14659.56</v>
      </c>
      <c r="G9" s="20">
        <f aca="true" t="shared" si="0" ref="G9:G15">IF(ISERROR(F9/E9-1),"н/д",F9/E9-1)</f>
        <v>-0.00944903171750211</v>
      </c>
      <c r="H9" s="20">
        <f>IF(ISERROR(F9/D9-1),"н/д",F9/D9-1)</f>
        <v>-0.030168230506689486</v>
      </c>
      <c r="I9" s="20">
        <f>IF(ISERROR(F9/C9-1),"н/д",F9/C9-1)</f>
        <v>0.09528110942007362</v>
      </c>
      <c r="J9" s="20">
        <f aca="true" t="shared" si="1" ref="J9:J15">IF(ISERROR(F9/B9-1),"н/д",F9/B9-1)</f>
        <v>0.1860546688410667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(США)'!C685</f>
        <v>3357.25</v>
      </c>
      <c r="F10" s="19">
        <f>'[1]NASDAQ Composite (США)'!C680</f>
        <v>3320.76</v>
      </c>
      <c r="G10" s="20">
        <f t="shared" si="0"/>
        <v>-0.01086901481867597</v>
      </c>
      <c r="H10" s="20">
        <f aca="true" t="shared" si="2" ref="H10:H15">IF(ISERROR(F10/D10-1),"н/д",F10/D10-1)</f>
        <v>-0.03910692118718362</v>
      </c>
      <c r="I10" s="20">
        <f aca="true" t="shared" si="3" ref="I10:I15">IF(ISERROR(F10/C10-1),"н/д",F10/C10-1)</f>
        <v>0.07162426867087701</v>
      </c>
      <c r="J10" s="20">
        <f t="shared" si="1"/>
        <v>0.24177386974325277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(США)'!C685</f>
        <v>1592.43</v>
      </c>
      <c r="F11" s="19">
        <f>'[1]S&amp;P500 (США)'!C680</f>
        <v>1573.09</v>
      </c>
      <c r="G11" s="20">
        <f t="shared" si="0"/>
        <v>-0.012144960846002695</v>
      </c>
      <c r="H11" s="20">
        <f>IF(ISERROR(F11/D11-1),"н/д",F11/D11-1)</f>
        <v>-0.035352048763138244</v>
      </c>
      <c r="I11" s="20">
        <f t="shared" si="3"/>
        <v>0.07606591467210233</v>
      </c>
      <c r="J11" s="20">
        <f t="shared" si="1"/>
        <v>0.23108080221753702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3595.6299999999997</v>
      </c>
      <c r="F12" s="19">
        <f>'[1]евр-индексы'!I146*1</f>
        <v>3645.89</v>
      </c>
      <c r="G12" s="20">
        <f t="shared" si="0"/>
        <v>0.013978078945831474</v>
      </c>
      <c r="H12" s="20">
        <f t="shared" si="2"/>
        <v>-0.07008495996857689</v>
      </c>
      <c r="I12" s="20">
        <f t="shared" si="3"/>
        <v>-0.016110794772222436</v>
      </c>
      <c r="J12" s="20">
        <f t="shared" si="1"/>
        <v>0.1620885075349976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7692.45</v>
      </c>
      <c r="F13" s="19">
        <f>'[1]евр-индексы'!I36*1</f>
        <v>7802.88</v>
      </c>
      <c r="G13" s="20">
        <f t="shared" si="0"/>
        <v>0.014355634420763153</v>
      </c>
      <c r="H13" s="20">
        <f t="shared" si="2"/>
        <v>-0.0582828453498756</v>
      </c>
      <c r="I13" s="20">
        <f t="shared" si="3"/>
        <v>0.01391013055122059</v>
      </c>
      <c r="J13" s="20">
        <f t="shared" si="1"/>
        <v>0.2880460620146852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6029.1</v>
      </c>
      <c r="F14" s="19">
        <f>'[1]евр-индексы'!I35*1</f>
        <v>6087.34</v>
      </c>
      <c r="G14" s="20">
        <f t="shared" si="0"/>
        <v>0.009659816556368161</v>
      </c>
      <c r="H14" s="20">
        <f t="shared" si="2"/>
        <v>-0.0670914864400961</v>
      </c>
      <c r="I14" s="20">
        <f t="shared" si="3"/>
        <v>0.005635008086591897</v>
      </c>
      <c r="J14" s="20">
        <f t="shared" si="1"/>
        <v>0.07746633437646033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'[1]Япония'!C685</f>
        <v>13062.78</v>
      </c>
      <c r="F15" s="19">
        <f>'[1]Япония'!C680</f>
        <v>12969.34</v>
      </c>
      <c r="G15" s="20">
        <f t="shared" si="0"/>
        <v>-0.00715314810476797</v>
      </c>
      <c r="H15" s="20">
        <f t="shared" si="2"/>
        <v>-0.022054288174624515</v>
      </c>
      <c r="I15" s="20">
        <f t="shared" si="3"/>
        <v>0.2342278213104989</v>
      </c>
      <c r="J15" s="20">
        <f t="shared" si="1"/>
        <v>0.5457399192140828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7758.03</v>
      </c>
      <c r="F17" s="19">
        <f>'[1]азия-индексы'!K95*1</f>
        <v>7663.23</v>
      </c>
      <c r="G17" s="20">
        <f aca="true" t="shared" si="4" ref="G17:G22">IF(ISERROR(F17/E17-1),"н/д",F17/E17-1)</f>
        <v>-0.01221959698531716</v>
      </c>
      <c r="H17" s="20">
        <f aca="true" t="shared" si="5" ref="H17:H22">IF(ISERROR(F17/D17-1),"н/д",F17/D17-1)</f>
        <v>-0.06557598932815689</v>
      </c>
      <c r="I17" s="20">
        <f aca="true" t="shared" si="6" ref="I17:I22">IF(ISERROR(F17/C17-1),"н/д",F17/C17-1)</f>
        <v>-0.007567025743169364</v>
      </c>
      <c r="J17" s="20">
        <f aca="true" t="shared" si="7" ref="J17:J22">IF(ISERROR(F17/B17-1),"н/д",F17/B17-1)</f>
        <v>0.08038725285632098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489.74</v>
      </c>
      <c r="F18" s="19">
        <f>'[1]азия-индексы'!K107*1</f>
        <v>473.02</v>
      </c>
      <c r="G18" s="20">
        <f t="shared" si="4"/>
        <v>-0.03414056438110025</v>
      </c>
      <c r="H18" s="20">
        <f t="shared" si="5"/>
        <v>-0.08512078602789008</v>
      </c>
      <c r="I18" s="20">
        <f>IF(ISERROR(F18/C18-1),"н/д",F18/C18-1)</f>
        <v>0.05783164862688972</v>
      </c>
      <c r="J18" s="20">
        <f t="shared" si="7"/>
        <v>0.3940233407992455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'[1]Индия'!C685</f>
        <v>18540.89</v>
      </c>
      <c r="F19" s="19">
        <f>'[1]Индия'!C680</f>
        <v>18743.6278</v>
      </c>
      <c r="G19" s="20">
        <f t="shared" si="4"/>
        <v>0.010934631509059045</v>
      </c>
      <c r="H19" s="20">
        <f t="shared" si="5"/>
        <v>-0.044203517710938334</v>
      </c>
      <c r="I19" s="20">
        <f t="shared" si="6"/>
        <v>-0.05059598268103571</v>
      </c>
      <c r="J19" s="20">
        <f t="shared" si="7"/>
        <v>0.18520136935715592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4429.46</v>
      </c>
      <c r="F20" s="19">
        <f>'[1]азия-индексы'!K103*1</f>
        <v>4455.09</v>
      </c>
      <c r="G20" s="20">
        <f t="shared" si="4"/>
        <v>0.005786258370094721</v>
      </c>
      <c r="H20" s="20">
        <f t="shared" si="5"/>
        <v>-0.10384704355959651</v>
      </c>
      <c r="I20" s="20">
        <f t="shared" si="6"/>
        <v>0.012960171347107474</v>
      </c>
      <c r="J20" s="20">
        <f>IF(ISERROR(F20/B20-1),"н/д",F20/B20-1)</f>
        <v>0.1455412219373784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1963.03</v>
      </c>
      <c r="F21" s="19">
        <f>'[1]азия-индексы'!K125*1</f>
        <v>1959.51</v>
      </c>
      <c r="G21" s="20">
        <f t="shared" si="4"/>
        <v>-0.0017931463095316458</v>
      </c>
      <c r="H21" s="20">
        <f t="shared" si="5"/>
        <v>-0.14763889130548258</v>
      </c>
      <c r="I21" s="20">
        <f t="shared" si="6"/>
        <v>-0.13908183843203425</v>
      </c>
      <c r="J21" s="20">
        <f t="shared" si="7"/>
        <v>-0.10936626472072108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'[1]Бразилия'!C685</f>
        <v>47056.04</v>
      </c>
      <c r="F22" s="19">
        <f>'[1]Бразилия'!C680</f>
        <v>45965.05</v>
      </c>
      <c r="G22" s="20">
        <f t="shared" si="4"/>
        <v>-0.02318490888736069</v>
      </c>
      <c r="H22" s="20">
        <f t="shared" si="5"/>
        <v>-0.14093781491748225</v>
      </c>
      <c r="I22" s="20">
        <f t="shared" si="6"/>
        <v>-0.25782068683118753</v>
      </c>
      <c r="J22" s="20">
        <f t="shared" si="7"/>
        <v>-0.21561843380852375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Brent'!C685</f>
        <v>101.16</v>
      </c>
      <c r="F24" s="29">
        <f>'[1]нефть Brent'!C680</f>
        <v>101.8516</v>
      </c>
      <c r="G24" s="20">
        <f>IF(ISERROR(F24/E24-1),"н/д",F24/E24-1)</f>
        <v>0.00683669434559131</v>
      </c>
      <c r="H24" s="20">
        <f aca="true" t="shared" si="8" ref="H24:H33">IF(ISERROR(F24/D24-1),"н/д",F24/D24-1)</f>
        <v>0.00040860426284261564</v>
      </c>
      <c r="I24" s="20">
        <f aca="true" t="shared" si="9" ref="I24:I33">IF(ISERROR(F24/C24-1),"н/д",F24/C24-1)</f>
        <v>-0.08258331832102317</v>
      </c>
      <c r="J24" s="20">
        <f>IF(ISERROR(F24/B24-1),"н/д",F24/B24-1)</f>
        <v>-0.09424988883948415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95.18</v>
      </c>
      <c r="F25" s="29">
        <f>'[1]сырье'!M86*1</f>
        <v>95.73</v>
      </c>
      <c r="G25" s="20">
        <f aca="true" t="shared" si="10" ref="G25:G33">IF(ISERROR(F25/E25-1),"н/д",F25/E25-1)</f>
        <v>0.0057785249001891525</v>
      </c>
      <c r="H25" s="20">
        <f t="shared" si="8"/>
        <v>0.024398073836276346</v>
      </c>
      <c r="I25" s="20">
        <f t="shared" si="9"/>
        <v>0.027586947187634214</v>
      </c>
      <c r="J25" s="20">
        <f aca="true" t="shared" si="11" ref="J25:J31">IF(ISERROR(F25/B25-1),"н/д",F25/B25-1)</f>
        <v>-0.05507847201658267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'[1]Золото'!C685</f>
        <v>1277.1</v>
      </c>
      <c r="F26" s="19">
        <f>'[1]Золото'!C680</f>
        <v>1284.53</v>
      </c>
      <c r="G26" s="20">
        <f t="shared" si="10"/>
        <v>0.005817868608566368</v>
      </c>
      <c r="H26" s="20">
        <f t="shared" si="8"/>
        <v>-0.09021177137191028</v>
      </c>
      <c r="I26" s="20">
        <f t="shared" si="9"/>
        <v>-0.22721092527974973</v>
      </c>
      <c r="J26" s="20">
        <f t="shared" si="11"/>
        <v>-0.2012137698707014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'[1]Медь'!C685</f>
        <v>6667.92</v>
      </c>
      <c r="F27" s="19">
        <f>'[1]Медь'!C680</f>
        <v>6733.63</v>
      </c>
      <c r="G27" s="20">
        <f t="shared" si="10"/>
        <v>0.00985464732630259</v>
      </c>
      <c r="H27" s="20">
        <f t="shared" si="8"/>
        <v>-0.08292781915770175</v>
      </c>
      <c r="I27" s="20">
        <f t="shared" si="9"/>
        <v>-0.16821733770452918</v>
      </c>
      <c r="J27" s="20">
        <f t="shared" si="11"/>
        <v>-0.10587728618176229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'[1]Никель'!C685</f>
        <v>13635</v>
      </c>
      <c r="F28" s="19">
        <f>'[1]Никель'!C680</f>
        <v>13825</v>
      </c>
      <c r="G28" s="20">
        <f t="shared" si="10"/>
        <v>0.01393472680601393</v>
      </c>
      <c r="H28" s="20">
        <f t="shared" si="8"/>
        <v>-0.08956206783009546</v>
      </c>
      <c r="I28" s="20">
        <f t="shared" si="9"/>
        <v>-0.202020202020202</v>
      </c>
      <c r="J28" s="20">
        <f t="shared" si="11"/>
        <v>-0.27618058608058604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'[1]Алюминий'!C685</f>
        <v>1771.5</v>
      </c>
      <c r="F29" s="19">
        <f>'[1]Алюминий'!C680</f>
        <v>1780</v>
      </c>
      <c r="G29" s="20">
        <f t="shared" si="10"/>
        <v>0.004798193621224911</v>
      </c>
      <c r="H29" s="20">
        <f t="shared" si="8"/>
        <v>-0.07532467532467535</v>
      </c>
      <c r="I29" s="20">
        <f t="shared" si="9"/>
        <v>-0.13884857281083696</v>
      </c>
      <c r="J29" s="20">
        <f t="shared" si="11"/>
        <v>-0.15559886899151743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83.18</v>
      </c>
      <c r="F30" s="19" t="str">
        <f>'[1]сырье'!M105</f>
        <v>83,15</v>
      </c>
      <c r="G30" s="20">
        <f t="shared" si="10"/>
        <v>-0.0003606636210627956</v>
      </c>
      <c r="H30" s="20">
        <f t="shared" si="8"/>
        <v>0.009592034968431307</v>
      </c>
      <c r="I30" s="20">
        <f t="shared" si="9"/>
        <v>0.10689563365282218</v>
      </c>
      <c r="J30" s="20">
        <f t="shared" si="11"/>
        <v>-0.1378058896723351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'[1]Сахар'!C685</f>
        <v>16.74</v>
      </c>
      <c r="F31" s="19">
        <f>'[1]Сахар'!C680</f>
        <v>16.82</v>
      </c>
      <c r="G31" s="20">
        <f t="shared" si="10"/>
        <v>0.004778972520908198</v>
      </c>
      <c r="H31" s="20">
        <f t="shared" si="8"/>
        <v>0.01631419939577028</v>
      </c>
      <c r="I31" s="20">
        <f t="shared" si="9"/>
        <v>-0.10816542948038177</v>
      </c>
      <c r="J31" s="20">
        <f t="shared" si="11"/>
        <v>-0.2778016316015457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546.5</v>
      </c>
      <c r="F32" s="19">
        <f>'[1]сырье'!M102*1</f>
        <v>550.75</v>
      </c>
      <c r="G32" s="20">
        <f t="shared" si="10"/>
        <v>0.007776761207685334</v>
      </c>
      <c r="H32" s="20">
        <f t="shared" si="8"/>
        <v>-0.01651785714285714</v>
      </c>
      <c r="I32" s="20">
        <f t="shared" si="9"/>
        <v>-0.20036297640653356</v>
      </c>
      <c r="J32" s="20">
        <f>IF(ISERROR(F32/B32-1),"н/д",F32/B32-1)</f>
        <v>-0.15529141104294475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'[1]Пшеница'!C685/100/0.027*E41</f>
        <v>8234.333592592593</v>
      </c>
      <c r="F33" s="19">
        <f>'[1]Пшеница'!C680/100/0.027*F41</f>
        <v>8341.999511111111</v>
      </c>
      <c r="G33" s="20">
        <f t="shared" si="10"/>
        <v>0.013075243710720219</v>
      </c>
      <c r="H33" s="20">
        <f t="shared" si="8"/>
        <v>0.016952732262336845</v>
      </c>
      <c r="I33" s="20">
        <f t="shared" si="9"/>
        <v>-0.011770763264617456</v>
      </c>
      <c r="J33" s="20">
        <f>IF(ISERROR(F33/B33-1),"н/д",F33/B33-1)</f>
        <v>0.0022465464460059703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41449</v>
      </c>
      <c r="F35" s="32">
        <f>I1</f>
        <v>41450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964.2</v>
      </c>
      <c r="F37" s="19">
        <f>'[1]ост. ср-тв на кс'!AI5</f>
        <v>953.7</v>
      </c>
      <c r="G37" s="20">
        <f t="shared" si="12"/>
        <v>-0.010889856876166726</v>
      </c>
      <c r="H37" s="20">
        <f aca="true" t="shared" si="13" ref="H37:H42">IF(ISERROR(F37/D37-1),"н/д",F37/D37-1)</f>
        <v>-0.09292372075328137</v>
      </c>
      <c r="I37" s="20">
        <f aca="true" t="shared" si="14" ref="I37:I42">IF(ISERROR(F37/C37-1),"н/д",F37/C37-1)</f>
        <v>-0.302085620197585</v>
      </c>
      <c r="J37" s="20">
        <f aca="true" t="shared" si="15" ref="J37:J42">IF(ISERROR(F37/B37-1),"н/д",F37/B37-1)</f>
        <v>-0.02822498471571222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790.2</v>
      </c>
      <c r="F38" s="19">
        <f>'[1]ост. ср-тв на кс'!AK5</f>
        <v>763.4</v>
      </c>
      <c r="G38" s="20">
        <f t="shared" si="12"/>
        <v>-0.03391546443938254</v>
      </c>
      <c r="H38" s="20">
        <f t="shared" si="13"/>
        <v>-0.02390998593530247</v>
      </c>
      <c r="I38" s="20">
        <f t="shared" si="14"/>
        <v>-0.22244856386229372</v>
      </c>
      <c r="J38" s="20">
        <f t="shared" si="15"/>
        <v>0.037933378653976835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6.54</v>
      </c>
      <c r="F39" s="28">
        <f>'[1]mibid-mibor'!D8</f>
        <v>6.54</v>
      </c>
      <c r="G39" s="20">
        <f t="shared" si="12"/>
        <v>0</v>
      </c>
      <c r="H39" s="20">
        <f t="shared" si="13"/>
        <v>0.0030674846625766694</v>
      </c>
      <c r="I39" s="20">
        <f t="shared" si="14"/>
        <v>-0.023880597014925398</v>
      </c>
      <c r="J39" s="20">
        <f t="shared" si="15"/>
        <v>0.02992125984251981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7.4</v>
      </c>
      <c r="F40" s="28">
        <f>'[1]mibid-mibor'!F8</f>
        <v>7.4</v>
      </c>
      <c r="G40" s="20">
        <f t="shared" si="12"/>
        <v>0</v>
      </c>
      <c r="H40" s="20">
        <f t="shared" si="13"/>
        <v>0.0027100271002711285</v>
      </c>
      <c r="I40" s="20">
        <f t="shared" si="14"/>
        <v>-0.01726427622841964</v>
      </c>
      <c r="J40" s="20">
        <f t="shared" si="15"/>
        <v>0.0013531799729364913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32.7433</v>
      </c>
      <c r="F41" s="28">
        <f>'[1]МакроDelay'!Q7</f>
        <v>32.9097</v>
      </c>
      <c r="G41" s="20">
        <f>IF(ISERROR(F41/E41-1),"н/д",F41/E41-1)</f>
        <v>0.005081955697807006</v>
      </c>
      <c r="H41" s="20">
        <f>IF(ISERROR(F41/D41-1),"н/д",F41/D41-1)</f>
        <v>0.05291161028797764</v>
      </c>
      <c r="I41" s="20">
        <f t="shared" si="14"/>
        <v>0.08352895857134879</v>
      </c>
      <c r="J41" s="20">
        <f t="shared" si="15"/>
        <v>0.022162608736575384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43.3489</v>
      </c>
      <c r="F42" s="28">
        <f>'[1]МакроDelay'!Q9</f>
        <v>43.1018</v>
      </c>
      <c r="G42" s="20">
        <f t="shared" si="12"/>
        <v>-0.005700259983529077</v>
      </c>
      <c r="H42" s="20">
        <f t="shared" si="13"/>
        <v>0.05549052547029798</v>
      </c>
      <c r="I42" s="20">
        <f t="shared" si="14"/>
        <v>0.07142182427427235</v>
      </c>
      <c r="J42" s="20">
        <f t="shared" si="15"/>
        <v>0.03432856952189822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41425</v>
      </c>
      <c r="E43" s="37">
        <f>'[1]ЗВР-cbr'!D4</f>
        <v>41432</v>
      </c>
      <c r="F43" s="37">
        <f>'[1]ЗВР-cbr'!D3</f>
        <v>41439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518,4</v>
      </c>
      <c r="E44" s="19" t="str">
        <f>'[1]ЗВР-cbr'!L4</f>
        <v>515,8</v>
      </c>
      <c r="F44" s="19" t="str">
        <f>'[1]ЗВР-cbr'!L3</f>
        <v>519,4</v>
      </c>
      <c r="G44" s="20">
        <f>IF(ISERROR(F44/E44-1),"н/д",F44/E44-1)</f>
        <v>0.006979449398991866</v>
      </c>
      <c r="H44" s="20"/>
      <c r="I44" s="20">
        <f>IF(ISERROR(F44/C44-1),"н/д",F44/C44-1)</f>
        <v>0.04297188755020076</v>
      </c>
      <c r="J44" s="20">
        <f>IF(ISERROR(F44/B44-1),"н/д",F44/B44-1)</f>
        <v>0.1866575279872058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41435</v>
      </c>
      <c r="F45" s="37">
        <v>41442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3.3</v>
      </c>
      <c r="F46" s="41">
        <v>3.4</v>
      </c>
      <c r="G46" s="20">
        <f>IF(ISERROR(F46-E46),"н/д",F46-E46)/100</f>
        <v>0.0010000000000000009</v>
      </c>
      <c r="H46" s="20">
        <f>IF(ISERROR(F46-D46),"н/д",F46-D46)/100</f>
        <v>0.003999999999999999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41275</v>
      </c>
      <c r="E58" s="43">
        <v>41306</v>
      </c>
      <c r="F58" s="43">
        <v>41334</v>
      </c>
      <c r="G58" s="46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1">
        <v>522</v>
      </c>
      <c r="C59" s="41">
        <v>531.863</v>
      </c>
      <c r="D59" s="41">
        <v>39.038</v>
      </c>
      <c r="E59" s="41">
        <v>41.916</v>
      </c>
      <c r="F59" s="41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21.296</v>
      </c>
      <c r="E60" s="41">
        <v>26.01</v>
      </c>
      <c r="F60" s="41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17.741999999999997</v>
      </c>
      <c r="E61" s="41">
        <v>15.905999999999995</v>
      </c>
      <c r="F61" s="41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48"/>
      <c r="E73" s="49"/>
      <c r="F73" s="49"/>
      <c r="G73" s="8"/>
      <c r="H73" s="8"/>
      <c r="I73" s="8"/>
      <c r="J73" s="8"/>
      <c r="K73" s="13"/>
    </row>
    <row r="74" spans="1:10" s="8" customFormat="1" ht="15.75">
      <c r="A74" s="54"/>
      <c r="B74" s="54"/>
      <c r="C74" s="48"/>
      <c r="D74" s="48"/>
      <c r="E74" s="49"/>
      <c r="F74" s="49"/>
      <c r="G74" s="48"/>
      <c r="I74" s="10"/>
      <c r="J74" s="10"/>
    </row>
    <row r="75" spans="1:10" s="8" customFormat="1" ht="15.75">
      <c r="A75" s="54"/>
      <c r="B75" s="54"/>
      <c r="D75" s="48"/>
      <c r="E75" s="49"/>
      <c r="F75" s="49"/>
      <c r="I75" s="10"/>
      <c r="J75" s="10"/>
    </row>
    <row r="76" spans="1:10" s="8" customFormat="1" ht="15.75">
      <c r="A76" s="54"/>
      <c r="B76" s="54"/>
      <c r="D76" s="48"/>
      <c r="E76" s="49"/>
      <c r="F76" s="49"/>
      <c r="I76" s="10"/>
      <c r="J76" s="10"/>
    </row>
    <row r="77" spans="1:10" s="8" customFormat="1" ht="15.75">
      <c r="A77" s="54"/>
      <c r="B77" s="54"/>
      <c r="E77" s="49"/>
      <c r="F77" s="49"/>
      <c r="I77" s="10"/>
      <c r="J77" s="10"/>
    </row>
    <row r="78" spans="1:10" s="8" customFormat="1" ht="15.75">
      <c r="A78" s="54"/>
      <c r="B78" s="54"/>
      <c r="E78" s="49"/>
      <c r="F78" s="49"/>
      <c r="I78" s="10"/>
      <c r="J78" s="10"/>
    </row>
    <row r="79" spans="1:10" s="8" customFormat="1" ht="15.75">
      <c r="A79" s="54"/>
      <c r="B79" s="54"/>
      <c r="E79" s="49"/>
      <c r="F79" s="49"/>
      <c r="I79" s="10"/>
      <c r="J79" s="10"/>
    </row>
    <row r="80" spans="1:10" s="8" customFormat="1" ht="15.75">
      <c r="A80" s="54"/>
      <c r="B80" s="54"/>
      <c r="E80" s="49"/>
      <c r="F80" s="49"/>
      <c r="I80" s="10"/>
      <c r="J80" s="10"/>
    </row>
    <row r="81" spans="1:10" s="8" customFormat="1" ht="15.75">
      <c r="A81" s="54"/>
      <c r="B81" s="54"/>
      <c r="E81" s="49"/>
      <c r="F81" s="49"/>
      <c r="I81" s="10"/>
      <c r="J81" s="10"/>
    </row>
    <row r="82" spans="1:10" s="8" customFormat="1" ht="15.75">
      <c r="A82" s="54"/>
      <c r="B82" s="54"/>
      <c r="E82" s="49"/>
      <c r="F82" s="49"/>
      <c r="I82" s="10"/>
      <c r="J82" s="10"/>
    </row>
    <row r="83" spans="1:10" s="8" customFormat="1" ht="15.75">
      <c r="A83" s="54"/>
      <c r="B83" s="54"/>
      <c r="C83" s="55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4"/>
      <c r="B86" s="54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4"/>
      <c r="B87" s="54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4"/>
      <c r="B88" s="54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4"/>
      <c r="B89" s="54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4"/>
      <c r="B90" s="54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4"/>
      <c r="B91" s="54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4"/>
      <c r="B92" s="54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4"/>
      <c r="B93" s="54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4"/>
      <c r="B94" s="54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4"/>
      <c r="B95" s="54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4"/>
      <c r="B96" s="54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4"/>
      <c r="B97" s="54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4"/>
      <c r="B98" s="54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4"/>
      <c r="B99" s="54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4"/>
      <c r="B100" s="54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4"/>
      <c r="B101" s="54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4"/>
      <c r="B102" s="54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4"/>
      <c r="B103" s="54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4"/>
      <c r="B104" s="54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4"/>
      <c r="B105" s="54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4"/>
      <c r="B106" s="54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4"/>
      <c r="B107" s="54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4"/>
      <c r="B108" s="54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4"/>
      <c r="B109" s="54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4"/>
      <c r="B110" s="54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4"/>
      <c r="B111" s="54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4"/>
      <c r="B112" s="54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4"/>
      <c r="B113" s="54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4"/>
      <c r="B114" s="54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4"/>
      <c r="B115" s="54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4"/>
      <c r="B116" s="54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4"/>
      <c r="B117" s="54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4"/>
      <c r="B118" s="54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4"/>
      <c r="B119" s="54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4"/>
      <c r="B120" s="54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4"/>
      <c r="B121" s="54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4"/>
      <c r="B122" s="54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4"/>
      <c r="B123" s="54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4"/>
      <c r="B124" s="54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4"/>
      <c r="B125" s="54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4"/>
      <c r="B126" s="54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4"/>
      <c r="B127" s="54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4"/>
      <c r="B128" s="54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4"/>
      <c r="B129" s="54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4"/>
      <c r="B130" s="54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4"/>
      <c r="B131" s="54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4"/>
      <c r="B132" s="54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4"/>
      <c r="B133" s="54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4"/>
      <c r="B134" s="54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4"/>
      <c r="B135" s="54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4"/>
      <c r="B136" s="54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4"/>
      <c r="B137" s="54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4"/>
      <c r="B138" s="54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4"/>
      <c r="B139" s="54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4"/>
      <c r="B140" s="54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4"/>
      <c r="B141" s="54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4"/>
      <c r="B142" s="54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4"/>
      <c r="B143" s="54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4"/>
      <c r="B144" s="54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4"/>
      <c r="B145" s="54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4"/>
      <c r="B146" s="54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4"/>
      <c r="B147" s="54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4"/>
      <c r="B148" s="54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4"/>
      <c r="B149" s="54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4"/>
      <c r="B150" s="54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4"/>
      <c r="B151" s="54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4"/>
      <c r="B152" s="54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4"/>
      <c r="B153" s="54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4"/>
      <c r="B154" s="54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4"/>
      <c r="B155" s="54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4"/>
      <c r="B156" s="54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4"/>
      <c r="B157" s="54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4"/>
      <c r="B158" s="54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4"/>
      <c r="B159" s="54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4"/>
      <c r="B160" s="54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4"/>
      <c r="B161" s="54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4"/>
      <c r="B162" s="54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4"/>
      <c r="B163" s="54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4"/>
      <c r="B164" s="54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4"/>
      <c r="B165" s="54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4"/>
      <c r="B166" s="54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4"/>
      <c r="B167" s="54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4"/>
      <c r="B168" s="54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4"/>
      <c r="B169" s="54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4"/>
      <c r="B170" s="54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4"/>
      <c r="B171" s="54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2013-06-25T09:12:40Z</dcterms:created>
  <dcterms:modified xsi:type="dcterms:W3CDTF">2013-06-25T09:13:58Z</dcterms:modified>
  <cp:category/>
  <cp:version/>
  <cp:contentType/>
  <cp:contentStatus/>
</cp:coreProperties>
</file>