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<sst xmlns="http://schemas.openxmlformats.org/spreadsheetml/2006/main" count="95" uniqueCount="79">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</sst>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7893,72</v>
          </cell>
          <cell r="S95">
            <v>7911.42</v>
          </cell>
        </row>
        <row r="103">
          <cell r="K103" t="str">
            <v>4590,73</v>
          </cell>
          <cell r="S103">
            <v>4577.15</v>
          </cell>
        </row>
        <row r="107">
          <cell r="K107" t="str">
            <v>487,22</v>
          </cell>
          <cell r="S107">
            <v>487.35</v>
          </cell>
        </row>
        <row r="125">
          <cell r="K125" t="str">
            <v>2006,10</v>
          </cell>
          <cell r="S125">
            <v>1994.27</v>
          </cell>
        </row>
      </sheetData>
      <sheetData sheetId="2">
        <row r="35">
          <cell r="I35" t="str">
            <v>6284,65</v>
          </cell>
          <cell r="L35">
            <v>6229.87</v>
          </cell>
        </row>
        <row r="36">
          <cell r="I36" t="str">
            <v>7875,99</v>
          </cell>
          <cell r="L36">
            <v>7829.32</v>
          </cell>
        </row>
        <row r="146">
          <cell r="I146" t="str">
            <v>3729,21</v>
          </cell>
          <cell r="L146">
            <v>3702.01</v>
          </cell>
        </row>
      </sheetData>
      <sheetData sheetId="3">
        <row r="3">
          <cell r="D3">
            <v>41446</v>
          </cell>
          <cell r="L3" t="str">
            <v>514,1</v>
          </cell>
        </row>
        <row r="4">
          <cell r="D4">
            <v>41439</v>
          </cell>
          <cell r="L4" t="str">
            <v>519,4</v>
          </cell>
        </row>
        <row r="5">
          <cell r="D5">
            <v>41432</v>
          </cell>
          <cell r="L5" t="str">
            <v>515,8</v>
          </cell>
        </row>
      </sheetData>
      <sheetData sheetId="4">
        <row r="8">
          <cell r="C8">
            <v>6.53</v>
          </cell>
          <cell r="D8">
            <v>6.53</v>
          </cell>
          <cell r="E8">
            <v>7.34</v>
          </cell>
          <cell r="F8">
            <v>7.34</v>
          </cell>
        </row>
      </sheetData>
      <sheetData sheetId="5">
        <row r="7">
          <cell r="L7">
            <v>32.9475</v>
          </cell>
          <cell r="Q7">
            <v>33.2204</v>
          </cell>
        </row>
        <row r="9">
          <cell r="L9">
            <v>43.0525</v>
          </cell>
          <cell r="Q9">
            <v>43.0736</v>
          </cell>
        </row>
      </sheetData>
      <sheetData sheetId="6">
        <row r="86">
          <cell r="M86" t="str">
            <v>101,02</v>
          </cell>
          <cell r="P86">
            <v>101.24</v>
          </cell>
        </row>
        <row r="102">
          <cell r="M102" t="str">
            <v>502,75</v>
          </cell>
          <cell r="P102">
            <v>502.75</v>
          </cell>
        </row>
        <row r="105">
          <cell r="M105" t="str">
            <v>85,74</v>
          </cell>
          <cell r="P105">
            <v>84.72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788.6</v>
          </cell>
          <cell r="AJ5">
            <v>874.1</v>
          </cell>
          <cell r="AK5">
            <v>588.1</v>
          </cell>
          <cell r="AL5">
            <v>669.7</v>
          </cell>
        </row>
      </sheetData>
      <sheetData sheetId="12">
        <row r="688">
          <cell r="C688">
            <v>104.6069</v>
          </cell>
        </row>
        <row r="693">
          <cell r="C693">
            <v>105.23</v>
          </cell>
        </row>
      </sheetData>
      <sheetData sheetId="13">
        <row r="688">
          <cell r="C688">
            <v>1248.91</v>
          </cell>
        </row>
        <row r="693">
          <cell r="C693">
            <v>1251.9</v>
          </cell>
        </row>
      </sheetData>
      <sheetData sheetId="14">
        <row r="688">
          <cell r="C688">
            <v>6941.17</v>
          </cell>
        </row>
        <row r="693">
          <cell r="C693">
            <v>6998.61</v>
          </cell>
        </row>
      </sheetData>
      <sheetData sheetId="15">
        <row r="688">
          <cell r="C688">
            <v>13840</v>
          </cell>
        </row>
        <row r="693">
          <cell r="C693">
            <v>13855</v>
          </cell>
        </row>
      </sheetData>
      <sheetData sheetId="16">
        <row r="688">
          <cell r="C688">
            <v>1806</v>
          </cell>
        </row>
        <row r="693">
          <cell r="C693">
            <v>1807</v>
          </cell>
        </row>
      </sheetData>
      <sheetData sheetId="17">
        <row r="688">
          <cell r="C688">
            <v>16.3</v>
          </cell>
        </row>
        <row r="693">
          <cell r="C693">
            <v>16.53</v>
          </cell>
        </row>
      </sheetData>
      <sheetData sheetId="18">
        <row r="688">
          <cell r="C688">
            <v>665</v>
          </cell>
        </row>
        <row r="693">
          <cell r="C693">
            <v>658.2</v>
          </cell>
        </row>
      </sheetData>
      <sheetData sheetId="19">
        <row r="688">
          <cell r="C688">
            <v>19350.5785</v>
          </cell>
        </row>
        <row r="693">
          <cell r="C693">
            <v>19177.76</v>
          </cell>
        </row>
      </sheetData>
      <sheetData sheetId="20">
        <row r="688">
          <cell r="C688">
            <v>45044.03</v>
          </cell>
        </row>
        <row r="693">
          <cell r="C693">
            <v>45228.95</v>
          </cell>
        </row>
      </sheetData>
      <sheetData sheetId="21">
        <row r="688">
          <cell r="C688">
            <v>14018.93</v>
          </cell>
        </row>
        <row r="693">
          <cell r="C693">
            <v>14055.56</v>
          </cell>
        </row>
      </sheetData>
      <sheetData sheetId="22">
        <row r="688">
          <cell r="C688">
            <v>1615.41</v>
          </cell>
        </row>
        <row r="693">
          <cell r="C693">
            <v>1614.08</v>
          </cell>
        </row>
      </sheetData>
      <sheetData sheetId="23">
        <row r="688">
          <cell r="C688">
            <v>3443.67</v>
          </cell>
        </row>
        <row r="693">
          <cell r="C693">
            <v>3433.4</v>
          </cell>
        </row>
      </sheetData>
      <sheetData sheetId="24">
        <row r="688">
          <cell r="C688">
            <v>14988.55</v>
          </cell>
        </row>
        <row r="693">
          <cell r="C693">
            <v>14932.41</v>
          </cell>
        </row>
      </sheetData>
      <sheetData sheetId="25">
        <row r="688">
          <cell r="C688">
            <v>1335.98</v>
          </cell>
        </row>
        <row r="693">
          <cell r="C693">
            <v>1333.35</v>
          </cell>
        </row>
      </sheetData>
      <sheetData sheetId="26">
        <row r="688">
          <cell r="C688">
            <v>1268.96</v>
          </cell>
        </row>
        <row r="693">
          <cell r="C693">
            <v>1264.29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9" sqref="F49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41459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41458</v>
      </c>
      <c r="F4" s="14">
        <f>I1</f>
        <v>41459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'[1]РТС'!C693</f>
        <v>1264.29</v>
      </c>
      <c r="F6" s="19">
        <f>'[1]РТС'!C688</f>
        <v>1268.96</v>
      </c>
      <c r="G6" s="20">
        <f>IF(ISERROR(F6/E6-1),"н/д",F6/E6-1)</f>
        <v>0.003693772789470806</v>
      </c>
      <c r="H6" s="20">
        <f>IF(ISERROR(F6/D6-1),"н/д",F6/D6-1)</f>
        <v>-0.0061792692955319195</v>
      </c>
      <c r="I6" s="20">
        <f>IF(ISERROR(F6/C6-1),"н/д",F6/C6-1)</f>
        <v>-0.19487342173719935</v>
      </c>
      <c r="J6" s="20">
        <f>IF(ISERROR(F6/B6-1),"н/д",F6/B6-1)</f>
        <v>-0.11273523667040664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'[1]ММВБ'!C693</f>
        <v>1333.35</v>
      </c>
      <c r="F7" s="19">
        <f>'[1]ММВБ'!C688</f>
        <v>1335.98</v>
      </c>
      <c r="G7" s="20">
        <f>IF(ISERROR(F7/E7-1),"н/д",F7/E7-1)</f>
        <v>0.0019724753440582</v>
      </c>
      <c r="H7" s="20">
        <f>IF(ISERROR(F7/D7-1),"н/д",F7/D7-1)</f>
        <v>-0.00014219747487220769</v>
      </c>
      <c r="I7" s="20">
        <f>IF(ISERROR(F7/C7-1),"н/д",F7/C7-1)</f>
        <v>-0.1180602315786694</v>
      </c>
      <c r="J7" s="20">
        <f>IF(ISERROR(F7/B7-1),"н/д",F7/B7-1)</f>
        <v>-0.07758945511064852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(США)'!C693</f>
        <v>14932.41</v>
      </c>
      <c r="F9" s="19">
        <f>'[1]DJIA (США)'!C688</f>
        <v>14988.55</v>
      </c>
      <c r="G9" s="20">
        <f aca="true" t="shared" si="0" ref="G9:G15">IF(ISERROR(F9/E9-1),"н/д",F9/E9-1)</f>
        <v>0.0037596074578718497</v>
      </c>
      <c r="H9" s="20">
        <f>IF(ISERROR(F9/D9-1),"н/д",F9/D9-1)</f>
        <v>0.00529524601598963</v>
      </c>
      <c r="I9" s="20">
        <f>IF(ISERROR(F9/C9-1),"н/д",F9/C9-1)</f>
        <v>0.11986141961956887</v>
      </c>
      <c r="J9" s="20">
        <f aca="true" t="shared" si="1" ref="J9:J15">IF(ISERROR(F9/B9-1),"н/д",F9/B9-1)</f>
        <v>0.21267212021764448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(США)'!C693</f>
        <v>3433.4</v>
      </c>
      <c r="F10" s="19">
        <f>'[1]NASDAQ Composite (США)'!C688</f>
        <v>3443.67</v>
      </c>
      <c r="G10" s="20">
        <f t="shared" si="0"/>
        <v>0.0029912040542900975</v>
      </c>
      <c r="H10" s="20">
        <f aca="true" t="shared" si="2" ref="H10:H15">IF(ISERROR(F10/D10-1),"н/д",F10/D10-1)</f>
        <v>0.011876882391831378</v>
      </c>
      <c r="I10" s="20">
        <f aca="true" t="shared" si="3" ref="I10:I15">IF(ISERROR(F10/C10-1),"н/д",F10/C10-1)</f>
        <v>0.11128788147708324</v>
      </c>
      <c r="J10" s="20">
        <f t="shared" si="1"/>
        <v>0.2877351636428851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(США)'!C693</f>
        <v>1614.08</v>
      </c>
      <c r="F11" s="19">
        <f>'[1]S&amp;P500 (США)'!C688</f>
        <v>1615.41</v>
      </c>
      <c r="G11" s="20">
        <f t="shared" si="0"/>
        <v>0.0008239988104679075</v>
      </c>
      <c r="H11" s="20">
        <f>IF(ISERROR(F11/D11-1),"н/д",F11/D11-1)</f>
        <v>0.005683940533406373</v>
      </c>
      <c r="I11" s="20">
        <f t="shared" si="3"/>
        <v>0.10501474119119769</v>
      </c>
      <c r="J11" s="20">
        <f t="shared" si="1"/>
        <v>0.26419991145467314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3702.01</v>
      </c>
      <c r="F12" s="19">
        <f>'[1]евр-индексы'!I146*1</f>
        <v>3729.21</v>
      </c>
      <c r="G12" s="20">
        <f t="shared" si="0"/>
        <v>0.00734735994770408</v>
      </c>
      <c r="H12" s="20">
        <f t="shared" si="2"/>
        <v>-0.010157983585845187</v>
      </c>
      <c r="I12" s="20">
        <f t="shared" si="3"/>
        <v>0.0063741536435495405</v>
      </c>
      <c r="J12" s="20">
        <f t="shared" si="1"/>
        <v>0.18864586786342663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7829.32</v>
      </c>
      <c r="F13" s="19">
        <f>'[1]евр-индексы'!I36*1</f>
        <v>7875.99</v>
      </c>
      <c r="G13" s="20">
        <f t="shared" si="0"/>
        <v>0.005960926363975494</v>
      </c>
      <c r="H13" s="20">
        <f t="shared" si="2"/>
        <v>-0.01351842202827691</v>
      </c>
      <c r="I13" s="20">
        <f t="shared" si="3"/>
        <v>0.023410080524127963</v>
      </c>
      <c r="J13" s="20">
        <f t="shared" si="1"/>
        <v>0.30011456077333487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6229.87</v>
      </c>
      <c r="F14" s="19">
        <f>'[1]евр-индексы'!I35*1</f>
        <v>6284.65</v>
      </c>
      <c r="G14" s="20">
        <f t="shared" si="0"/>
        <v>0.0087931208837424</v>
      </c>
      <c r="H14" s="20">
        <f t="shared" si="2"/>
        <v>-0.003666900240655191</v>
      </c>
      <c r="I14" s="20">
        <f t="shared" si="3"/>
        <v>0.03823082883022777</v>
      </c>
      <c r="J14" s="20">
        <f t="shared" si="1"/>
        <v>0.11239043627249679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'[1]Япония'!C693</f>
        <v>14055.56</v>
      </c>
      <c r="F15" s="19">
        <f>'[1]Япония'!C688</f>
        <v>14018.93</v>
      </c>
      <c r="G15" s="20">
        <f t="shared" si="0"/>
        <v>-0.002606086132462826</v>
      </c>
      <c r="H15" s="20">
        <f t="shared" si="2"/>
        <v>0.012014437827106983</v>
      </c>
      <c r="I15" s="20">
        <f t="shared" si="3"/>
        <v>0.33411210061609853</v>
      </c>
      <c r="J15" s="20">
        <f t="shared" si="1"/>
        <v>0.670834423776991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7911.42</v>
      </c>
      <c r="F17" s="19">
        <f>'[1]азия-индексы'!K95*1</f>
        <v>7893.72</v>
      </c>
      <c r="G17" s="20">
        <f aca="true" t="shared" si="4" ref="G17:G22">IF(ISERROR(F17/E17-1),"н/д",F17/E17-1)</f>
        <v>-0.0022372721963945796</v>
      </c>
      <c r="H17" s="20">
        <f aca="true" t="shared" si="5" ref="H17:H22">IF(ISERROR(F17/D17-1),"н/д",F17/D17-1)</f>
        <v>-0.01770532603285213</v>
      </c>
      <c r="I17" s="20">
        <f aca="true" t="shared" si="6" ref="I17:I22">IF(ISERROR(F17/C17-1),"н/д",F17/C17-1)</f>
        <v>0.02228277339328577</v>
      </c>
      <c r="J17" s="20">
        <f aca="true" t="shared" si="7" ref="J17:J22">IF(ISERROR(F17/B17-1),"н/д",F17/B17-1)</f>
        <v>0.11288248762166853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487.35</v>
      </c>
      <c r="F18" s="19">
        <f>'[1]азия-индексы'!K107*1</f>
        <v>487.22</v>
      </c>
      <c r="G18" s="20">
        <f t="shared" si="4"/>
        <v>-0.0002667487432029825</v>
      </c>
      <c r="H18" s="20">
        <f t="shared" si="5"/>
        <v>0.014957086909424433</v>
      </c>
      <c r="I18" s="20">
        <f>IF(ISERROR(F18/C18-1),"н/д",F18/C18-1)</f>
        <v>0.08958761964397555</v>
      </c>
      <c r="J18" s="20">
        <f t="shared" si="7"/>
        <v>0.4358717434869741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'[1]Индия'!C693</f>
        <v>19177.76</v>
      </c>
      <c r="F19" s="19">
        <f>'[1]Индия'!C688</f>
        <v>19350.5785</v>
      </c>
      <c r="G19" s="20">
        <f t="shared" si="4"/>
        <v>0.009011401748692194</v>
      </c>
      <c r="H19" s="20">
        <f t="shared" si="5"/>
        <v>-0.011585379869328838</v>
      </c>
      <c r="I19" s="20">
        <f t="shared" si="6"/>
        <v>-0.019852658120645184</v>
      </c>
      <c r="J19" s="20">
        <f t="shared" si="7"/>
        <v>0.22358021514133664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4577.15</v>
      </c>
      <c r="F20" s="19">
        <f>'[1]азия-индексы'!K103*1</f>
        <v>4590.73</v>
      </c>
      <c r="G20" s="20">
        <f t="shared" si="4"/>
        <v>0.002966911724544774</v>
      </c>
      <c r="H20" s="20">
        <f t="shared" si="5"/>
        <v>-0.039083611550094766</v>
      </c>
      <c r="I20" s="20">
        <f t="shared" si="6"/>
        <v>0.0438008317246803</v>
      </c>
      <c r="J20" s="20">
        <f>IF(ISERROR(F20/B20-1),"н/д",F20/B20-1)</f>
        <v>0.18041845479767638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1994.27</v>
      </c>
      <c r="F21" s="19">
        <f>'[1]азия-индексы'!K125*1</f>
        <v>2006.1</v>
      </c>
      <c r="G21" s="20">
        <f t="shared" si="4"/>
        <v>0.00593199516615095</v>
      </c>
      <c r="H21" s="20">
        <f t="shared" si="5"/>
        <v>0.005442954231069885</v>
      </c>
      <c r="I21" s="20">
        <f t="shared" si="6"/>
        <v>-0.11861234496302853</v>
      </c>
      <c r="J21" s="20">
        <f t="shared" si="7"/>
        <v>-0.08819024330380487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'[1]Бразилия'!C693</f>
        <v>45228.95</v>
      </c>
      <c r="F22" s="19">
        <f>'[1]Бразилия'!C688</f>
        <v>45044.03</v>
      </c>
      <c r="G22" s="20">
        <f t="shared" si="4"/>
        <v>-0.004088531792137529</v>
      </c>
      <c r="H22" s="20">
        <f t="shared" si="5"/>
        <v>-0.050847996918481964</v>
      </c>
      <c r="I22" s="20">
        <f t="shared" si="6"/>
        <v>-0.2726920291013416</v>
      </c>
      <c r="J22" s="20">
        <f t="shared" si="7"/>
        <v>-0.23133539941812664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Brent'!C693</f>
        <v>105.23</v>
      </c>
      <c r="F24" s="29">
        <f>'[1]нефть Brent'!C688</f>
        <v>104.6069</v>
      </c>
      <c r="G24" s="20">
        <f>IF(ISERROR(F24/E24-1),"н/д",F24/E24-1)</f>
        <v>-0.005921315214292622</v>
      </c>
      <c r="H24" s="20">
        <f aca="true" t="shared" si="8" ref="H24:H33">IF(ISERROR(F24/D24-1),"н/д",F24/D24-1)</f>
        <v>0.020654698019318962</v>
      </c>
      <c r="I24" s="20">
        <f aca="true" t="shared" si="9" ref="I24:I33">IF(ISERROR(F24/C24-1),"н/д",F24/C24-1)</f>
        <v>-0.05776526751936584</v>
      </c>
      <c r="J24" s="20">
        <f>IF(ISERROR(F24/B24-1),"н/д",F24/B24-1)</f>
        <v>-0.06974744330813698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101.24</v>
      </c>
      <c r="F25" s="29">
        <f>'[1]сырье'!M86*1</f>
        <v>101.02</v>
      </c>
      <c r="G25" s="20">
        <f aca="true" t="shared" si="10" ref="G25:G33">IF(ISERROR(F25/E25-1),"н/д",F25/E25-1)</f>
        <v>-0.002173054128802865</v>
      </c>
      <c r="H25" s="20">
        <f t="shared" si="8"/>
        <v>0.03092152260434733</v>
      </c>
      <c r="I25" s="20">
        <f t="shared" si="9"/>
        <v>0.0843709746672392</v>
      </c>
      <c r="J25" s="20">
        <f aca="true" t="shared" si="11" ref="J25:J31">IF(ISERROR(F25/B25-1),"н/д",F25/B25-1)</f>
        <v>-0.0028625012338366895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'[1]Золото'!C693</f>
        <v>1251.9</v>
      </c>
      <c r="F26" s="19">
        <f>'[1]Золото'!C688</f>
        <v>1248.91</v>
      </c>
      <c r="G26" s="20">
        <f t="shared" si="10"/>
        <v>-0.0023883696780893082</v>
      </c>
      <c r="H26" s="20">
        <f t="shared" si="8"/>
        <v>-0.005407342518117364</v>
      </c>
      <c r="I26" s="20">
        <f t="shared" si="9"/>
        <v>-0.24864035615449398</v>
      </c>
      <c r="J26" s="20">
        <f t="shared" si="11"/>
        <v>-0.22336410152290542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'[1]Медь'!C693</f>
        <v>6998.61</v>
      </c>
      <c r="F27" s="19">
        <f>'[1]Медь'!C688</f>
        <v>6941.17</v>
      </c>
      <c r="G27" s="20">
        <f t="shared" si="10"/>
        <v>-0.008207344029742991</v>
      </c>
      <c r="H27" s="20">
        <f t="shared" si="8"/>
        <v>-0.00270975843494925</v>
      </c>
      <c r="I27" s="20">
        <f t="shared" si="9"/>
        <v>-0.14258061965901703</v>
      </c>
      <c r="J27" s="20">
        <f t="shared" si="11"/>
        <v>-0.0783191595805327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'[1]Никель'!C693</f>
        <v>13855</v>
      </c>
      <c r="F28" s="19">
        <f>'[1]Никель'!C688</f>
        <v>13840</v>
      </c>
      <c r="G28" s="20">
        <f t="shared" si="10"/>
        <v>-0.0010826416456153343</v>
      </c>
      <c r="H28" s="20">
        <f t="shared" si="8"/>
        <v>-0.0089509488005729</v>
      </c>
      <c r="I28" s="20">
        <f t="shared" si="9"/>
        <v>-0.2011544011544012</v>
      </c>
      <c r="J28" s="20">
        <f t="shared" si="11"/>
        <v>-0.27539524856096287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'[1]Алюминий'!C693</f>
        <v>1807</v>
      </c>
      <c r="F29" s="19">
        <f>'[1]Алюминий'!C688</f>
        <v>1806</v>
      </c>
      <c r="G29" s="20">
        <f t="shared" si="10"/>
        <v>-0.0005534034311012181</v>
      </c>
      <c r="H29" s="20">
        <f t="shared" si="8"/>
        <v>-0.0117647058823529</v>
      </c>
      <c r="I29" s="20">
        <f t="shared" si="9"/>
        <v>-0.1262699564586357</v>
      </c>
      <c r="J29" s="20">
        <f t="shared" si="11"/>
        <v>-0.14326491988689904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84.72</v>
      </c>
      <c r="F30" s="19" t="str">
        <f>'[1]сырье'!M105</f>
        <v>85,74</v>
      </c>
      <c r="G30" s="20">
        <f t="shared" si="10"/>
        <v>0.012039660056657242</v>
      </c>
      <c r="H30" s="20">
        <f t="shared" si="8"/>
        <v>0.0023380874444702826</v>
      </c>
      <c r="I30" s="20">
        <f t="shared" si="9"/>
        <v>0.14137380191693283</v>
      </c>
      <c r="J30" s="20">
        <f t="shared" si="11"/>
        <v>-0.11094981335545417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'[1]Сахар'!C693</f>
        <v>16.53</v>
      </c>
      <c r="F31" s="19">
        <f>'[1]Сахар'!C688</f>
        <v>16.3</v>
      </c>
      <c r="G31" s="20">
        <f t="shared" si="10"/>
        <v>-0.01391409558378709</v>
      </c>
      <c r="H31" s="20">
        <f t="shared" si="8"/>
        <v>-0.03664302600472824</v>
      </c>
      <c r="I31" s="20">
        <f t="shared" si="9"/>
        <v>-0.13573700954400847</v>
      </c>
      <c r="J31" s="20">
        <f t="shared" si="11"/>
        <v>-0.30012881064834684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502.75</v>
      </c>
      <c r="F32" s="19">
        <f>'[1]сырье'!M102*1</f>
        <v>502.75</v>
      </c>
      <c r="G32" s="20">
        <f t="shared" si="10"/>
        <v>0</v>
      </c>
      <c r="H32" s="20">
        <f t="shared" si="8"/>
        <v>0.0029925187032417977</v>
      </c>
      <c r="I32" s="20">
        <f t="shared" si="9"/>
        <v>-0.2700544464609801</v>
      </c>
      <c r="J32" s="20">
        <f>IF(ISERROR(F32/B32-1),"н/д",F32/B32-1)</f>
        <v>-0.22891104294478526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'[1]Пшеница'!C693/100/0.027*E41</f>
        <v>8031.868333333334</v>
      </c>
      <c r="F33" s="19">
        <f>'[1]Пшеница'!C688/100/0.027*F41</f>
        <v>8182.061481481482</v>
      </c>
      <c r="G33" s="20">
        <f t="shared" si="10"/>
        <v>0.018699652672943712</v>
      </c>
      <c r="H33" s="20">
        <f t="shared" si="8"/>
        <v>0.031140715992213464</v>
      </c>
      <c r="I33" s="20">
        <f t="shared" si="9"/>
        <v>-0.030717711983006546</v>
      </c>
      <c r="J33" s="20">
        <f>IF(ISERROR(F33/B33-1),"н/д",F33/B33-1)</f>
        <v>-0.016969150897079177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41458</v>
      </c>
      <c r="F35" s="32">
        <f>I1</f>
        <v>41459</v>
      </c>
      <c r="G35" s="33"/>
      <c r="H35" s="34"/>
      <c r="I35" s="33"/>
      <c r="J35" s="35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874.1</v>
      </c>
      <c r="F37" s="19">
        <f>'[1]ост. ср-тв на кс'!AI5</f>
        <v>788.6</v>
      </c>
      <c r="G37" s="20">
        <f t="shared" si="12"/>
        <v>-0.09781489532090148</v>
      </c>
      <c r="H37" s="20">
        <f aca="true" t="shared" si="13" ref="H37:H42">IF(ISERROR(F37/D37-1),"н/д",F37/D37-1)</f>
        <v>-0.21336658354114713</v>
      </c>
      <c r="I37" s="20">
        <f aca="true" t="shared" si="14" ref="I37:I42">IF(ISERROR(F37/C37-1),"н/д",F37/C37-1)</f>
        <v>-0.422905232345408</v>
      </c>
      <c r="J37" s="20">
        <f aca="true" t="shared" si="15" ref="J37:J42">IF(ISERROR(F37/B37-1),"н/д",F37/B37-1)</f>
        <v>-0.19645404524149168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669.7</v>
      </c>
      <c r="F38" s="19">
        <f>'[1]ост. ср-тв на кс'!AK5</f>
        <v>588.1</v>
      </c>
      <c r="G38" s="20">
        <f t="shared" si="12"/>
        <v>-0.121845602508586</v>
      </c>
      <c r="H38" s="20">
        <f t="shared" si="13"/>
        <v>-0.23919793014230273</v>
      </c>
      <c r="I38" s="20">
        <f t="shared" si="14"/>
        <v>-0.40099816663271537</v>
      </c>
      <c r="J38" s="20">
        <f t="shared" si="15"/>
        <v>-0.2004078857919782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6.53</v>
      </c>
      <c r="F39" s="28">
        <f>'[1]mibid-mibor'!D8</f>
        <v>6.53</v>
      </c>
      <c r="G39" s="20">
        <f t="shared" si="12"/>
        <v>0</v>
      </c>
      <c r="H39" s="20">
        <f t="shared" si="13"/>
        <v>0</v>
      </c>
      <c r="I39" s="20">
        <f t="shared" si="14"/>
        <v>-0.025373134328358193</v>
      </c>
      <c r="J39" s="20">
        <f t="shared" si="15"/>
        <v>0.02834645669291347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7.34</v>
      </c>
      <c r="F40" s="28">
        <f>'[1]mibid-mibor'!F8</f>
        <v>7.34</v>
      </c>
      <c r="G40" s="20">
        <f t="shared" si="12"/>
        <v>0</v>
      </c>
      <c r="H40" s="20">
        <f t="shared" si="13"/>
        <v>0</v>
      </c>
      <c r="I40" s="20">
        <f t="shared" si="14"/>
        <v>-0.025232403718459584</v>
      </c>
      <c r="J40" s="20">
        <f t="shared" si="15"/>
        <v>-0.006765899864682012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32.9475</v>
      </c>
      <c r="F41" s="28">
        <f>'[1]МакроDelay'!Q7</f>
        <v>33.2204</v>
      </c>
      <c r="G41" s="20">
        <f>IF(ISERROR(F41/E41-1),"н/д",F41/E41-1)</f>
        <v>0.008282874269671447</v>
      </c>
      <c r="H41" s="20">
        <f>IF(ISERROR(F41/D41-1),"н/д",F41/D41-1)</f>
        <v>0.015634840563758967</v>
      </c>
      <c r="I41" s="20">
        <f t="shared" si="14"/>
        <v>0.09375853974128079</v>
      </c>
      <c r="J41" s="20">
        <f t="shared" si="15"/>
        <v>0.03181283108847932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43.0525</v>
      </c>
      <c r="F42" s="28">
        <f>'[1]МакроDelay'!Q9</f>
        <v>43.0736</v>
      </c>
      <c r="G42" s="20">
        <f t="shared" si="12"/>
        <v>0.0004900992973693175</v>
      </c>
      <c r="H42" s="20">
        <f t="shared" si="13"/>
        <v>0.008324359754670052</v>
      </c>
      <c r="I42" s="20">
        <f t="shared" si="14"/>
        <v>0.07072083045395572</v>
      </c>
      <c r="J42" s="20">
        <f t="shared" si="15"/>
        <v>0.03365184452061021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41432</v>
      </c>
      <c r="E43" s="37">
        <f>'[1]ЗВР-cbr'!D4</f>
        <v>41439</v>
      </c>
      <c r="F43" s="37">
        <f>'[1]ЗВР-cbr'!D3</f>
        <v>41446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515,8</v>
      </c>
      <c r="E44" s="19" t="str">
        <f>'[1]ЗВР-cbr'!L4</f>
        <v>519,4</v>
      </c>
      <c r="F44" s="19" t="str">
        <f>'[1]ЗВР-cbr'!L3</f>
        <v>514,1</v>
      </c>
      <c r="G44" s="20">
        <f>IF(ISERROR(F44/E44-1),"н/д",F44/E44-1)</f>
        <v>-0.010204081632652962</v>
      </c>
      <c r="H44" s="20"/>
      <c r="I44" s="20">
        <f>IF(ISERROR(F44/C44-1),"н/д",F44/C44-1)</f>
        <v>0.032329317269076396</v>
      </c>
      <c r="J44" s="20">
        <f>IF(ISERROR(F44/B44-1),"н/д",F44/B44-1)</f>
        <v>0.17454877770162214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41449</v>
      </c>
      <c r="F45" s="37">
        <v>41456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3.5</v>
      </c>
      <c r="F46" s="41">
        <v>3.8</v>
      </c>
      <c r="G46" s="20">
        <f>IF(ISERROR(F46-E46),"н/д",F46-E46)/100</f>
        <v>0.0029999999999999983</v>
      </c>
      <c r="H46" s="20">
        <f>IF(ISERROR(F46-D46),"н/д",F46-D46)/100</f>
        <v>0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41306</v>
      </c>
      <c r="E64" s="43">
        <v>41334</v>
      </c>
      <c r="F64" s="43">
        <v>41365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14069.26</v>
      </c>
      <c r="E65" s="19">
        <v>14396.193</v>
      </c>
      <c r="F65" s="19">
        <v>14738.946</v>
      </c>
      <c r="G65" s="20">
        <f>IF(ISERROR(F65/E65-1),"н/д",F65/E65-1)</f>
        <v>0.02380858606160685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5.8</v>
      </c>
      <c r="E66" s="19">
        <v>5.7</v>
      </c>
      <c r="F66" s="19">
        <v>5.6</v>
      </c>
      <c r="G66" s="20">
        <f>IF(ISERROR(F66/E66-1),"н/д",F66/E66-1)</f>
        <v>-0.01754385964912286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2013-07-04T09:07:19Z</dcterms:created>
  <dcterms:modified xsi:type="dcterms:W3CDTF">2013-07-04T09:15:42Z</dcterms:modified>
  <cp:category/>
  <cp:version/>
  <cp:contentType/>
  <cp:contentStatus/>
</cp:coreProperties>
</file>