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<sst xmlns="http://schemas.openxmlformats.org/spreadsheetml/2006/main" count="95" uniqueCount="79">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</sst>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8001,82</v>
          </cell>
          <cell r="S95">
            <v>7893.719999999999</v>
          </cell>
        </row>
        <row r="103">
          <cell r="K103" t="str">
            <v>4617,39</v>
          </cell>
          <cell r="S103">
            <v>4581.93</v>
          </cell>
        </row>
        <row r="107">
          <cell r="K107" t="str">
            <v>485,66</v>
          </cell>
          <cell r="S107">
            <v>487.22</v>
          </cell>
        </row>
        <row r="125">
          <cell r="K125" t="str">
            <v>2007,20</v>
          </cell>
          <cell r="S125">
            <v>2006.1000000000001</v>
          </cell>
        </row>
      </sheetData>
      <sheetData sheetId="2">
        <row r="35">
          <cell r="I35" t="str">
            <v>6435,49</v>
          </cell>
          <cell r="L35">
            <v>6421.67</v>
          </cell>
        </row>
        <row r="36">
          <cell r="I36" t="str">
            <v>8002,30</v>
          </cell>
          <cell r="L36">
            <v>7994.31</v>
          </cell>
        </row>
        <row r="146">
          <cell r="I146" t="str">
            <v>3804,36</v>
          </cell>
          <cell r="L146">
            <v>3809.31</v>
          </cell>
        </row>
      </sheetData>
      <sheetData sheetId="3">
        <row r="3">
          <cell r="D3">
            <v>41453</v>
          </cell>
          <cell r="L3" t="str">
            <v>514,5</v>
          </cell>
        </row>
        <row r="4">
          <cell r="D4">
            <v>41446</v>
          </cell>
          <cell r="L4" t="str">
            <v>514,1</v>
          </cell>
        </row>
        <row r="5">
          <cell r="D5">
            <v>41439</v>
          </cell>
          <cell r="L5" t="str">
            <v>519,4</v>
          </cell>
        </row>
      </sheetData>
      <sheetData sheetId="4">
        <row r="8">
          <cell r="C8">
            <v>6.46</v>
          </cell>
          <cell r="D8">
            <v>6.46</v>
          </cell>
          <cell r="E8">
            <v>7.31</v>
          </cell>
          <cell r="F8">
            <v>7.31</v>
          </cell>
        </row>
      </sheetData>
      <sheetData sheetId="5">
        <row r="7">
          <cell r="L7">
            <v>33.2204</v>
          </cell>
          <cell r="Q7">
            <v>33.1605</v>
          </cell>
        </row>
        <row r="9">
          <cell r="L9">
            <v>43.0736</v>
          </cell>
          <cell r="Q9">
            <v>43.0954</v>
          </cell>
        </row>
      </sheetData>
      <sheetData sheetId="6">
        <row r="86">
          <cell r="M86" t="str">
            <v>101,09</v>
          </cell>
          <cell r="P86">
            <v>101.24000000000001</v>
          </cell>
        </row>
        <row r="102">
          <cell r="M102" t="str">
            <v>502,75</v>
          </cell>
          <cell r="P102">
            <v>502.75</v>
          </cell>
        </row>
        <row r="105">
          <cell r="M105" t="str">
            <v>85,74</v>
          </cell>
          <cell r="P105">
            <v>84.72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800.7</v>
          </cell>
          <cell r="AJ5">
            <v>788.6</v>
          </cell>
          <cell r="AK5">
            <v>596.8</v>
          </cell>
          <cell r="AL5">
            <v>588.1</v>
          </cell>
        </row>
      </sheetData>
      <sheetData sheetId="12">
        <row r="688">
          <cell r="C688">
            <v>105.0595</v>
          </cell>
        </row>
        <row r="693">
          <cell r="C693">
            <v>104.91</v>
          </cell>
        </row>
      </sheetData>
      <sheetData sheetId="13">
        <row r="688">
          <cell r="C688">
            <v>1233.87</v>
          </cell>
        </row>
        <row r="693">
          <cell r="C693">
            <v>1251.9</v>
          </cell>
        </row>
      </sheetData>
      <sheetData sheetId="14">
        <row r="688">
          <cell r="C688">
            <v>6826.83</v>
          </cell>
        </row>
        <row r="693">
          <cell r="C693">
            <v>6998.61</v>
          </cell>
        </row>
      </sheetData>
      <sheetData sheetId="15">
        <row r="688">
          <cell r="C688">
            <v>13630</v>
          </cell>
        </row>
        <row r="693">
          <cell r="C693">
            <v>13825</v>
          </cell>
        </row>
      </sheetData>
      <sheetData sheetId="16">
        <row r="688">
          <cell r="C688">
            <v>1790.75</v>
          </cell>
        </row>
        <row r="693">
          <cell r="C693">
            <v>1812</v>
          </cell>
        </row>
      </sheetData>
      <sheetData sheetId="17">
        <row r="688">
          <cell r="C688">
            <v>16.3</v>
          </cell>
        </row>
        <row r="693">
          <cell r="C693">
            <v>16.53</v>
          </cell>
        </row>
      </sheetData>
      <sheetData sheetId="18">
        <row r="688">
          <cell r="C688">
            <v>665</v>
          </cell>
        </row>
        <row r="693">
          <cell r="C693">
            <v>658.2</v>
          </cell>
        </row>
      </sheetData>
      <sheetData sheetId="19">
        <row r="688">
          <cell r="C688">
            <v>19514.1694</v>
          </cell>
        </row>
        <row r="693">
          <cell r="C693">
            <v>19410.84</v>
          </cell>
        </row>
      </sheetData>
      <sheetData sheetId="20">
        <row r="688">
          <cell r="C688">
            <v>45763.16</v>
          </cell>
        </row>
        <row r="693">
          <cell r="C693">
            <v>45044.03</v>
          </cell>
        </row>
      </sheetData>
      <sheetData sheetId="21">
        <row r="688">
          <cell r="C688">
            <v>14309.97</v>
          </cell>
        </row>
        <row r="693">
          <cell r="C693">
            <v>14018.93</v>
          </cell>
        </row>
      </sheetData>
      <sheetData sheetId="22">
        <row r="688">
          <cell r="C688">
            <v>1615.41</v>
          </cell>
        </row>
        <row r="693">
          <cell r="C693">
            <v>1614.08</v>
          </cell>
        </row>
      </sheetData>
      <sheetData sheetId="23">
        <row r="688">
          <cell r="C688">
            <v>3443.67</v>
          </cell>
        </row>
        <row r="693">
          <cell r="C693">
            <v>3433.4</v>
          </cell>
        </row>
      </sheetData>
      <sheetData sheetId="24">
        <row r="688">
          <cell r="C688">
            <v>14988.55</v>
          </cell>
        </row>
        <row r="693">
          <cell r="C693">
            <v>14932.41</v>
          </cell>
        </row>
      </sheetData>
      <sheetData sheetId="25">
        <row r="688">
          <cell r="C688">
            <v>1356.07</v>
          </cell>
        </row>
        <row r="693">
          <cell r="C693">
            <v>1349.21</v>
          </cell>
        </row>
      </sheetData>
      <sheetData sheetId="26">
        <row r="688">
          <cell r="C688">
            <v>1285.23</v>
          </cell>
        </row>
        <row r="693">
          <cell r="C693">
            <v>1280.61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41460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41459</v>
      </c>
      <c r="F4" s="14">
        <f>I1</f>
        <v>41460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'[1]РТС'!C693</f>
        <v>1280.61</v>
      </c>
      <c r="F6" s="19">
        <f>'[1]РТС'!C688</f>
        <v>1285.23</v>
      </c>
      <c r="G6" s="20">
        <f>IF(ISERROR(F6/E6-1),"н/д",F6/E6-1)</f>
        <v>0.003607655726567849</v>
      </c>
      <c r="H6" s="20">
        <f>IF(ISERROR(F6/D6-1),"н/д",F6/D6-1)</f>
        <v>0.00656302619728244</v>
      </c>
      <c r="I6" s="20">
        <f>IF(ISERROR(F6/C6-1),"н/д",F6/C6-1)</f>
        <v>-0.1845504726857432</v>
      </c>
      <c r="J6" s="20">
        <f>IF(ISERROR(F6/B6-1),"н/д",F6/B6-1)</f>
        <v>-0.10135915097868076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'[1]ММВБ'!C693</f>
        <v>1349.21</v>
      </c>
      <c r="F7" s="19">
        <f>'[1]ММВБ'!C688</f>
        <v>1356.07</v>
      </c>
      <c r="G7" s="20">
        <f>IF(ISERROR(F7/E7-1),"н/д",F7/E7-1)</f>
        <v>0.005084456830293238</v>
      </c>
      <c r="H7" s="20">
        <f>IF(ISERROR(F7/D7-1),"н/д",F7/D7-1)</f>
        <v>0.014893314473457542</v>
      </c>
      <c r="I7" s="20">
        <f>IF(ISERROR(F7/C7-1),"н/д",F7/C7-1)</f>
        <v>-0.10479792978703739</v>
      </c>
      <c r="J7" s="20">
        <f>IF(ISERROR(F7/B7-1),"н/д",F7/B7-1)</f>
        <v>-0.06371856793656883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(США)'!C693</f>
        <v>14932.41</v>
      </c>
      <c r="F9" s="19">
        <f>'[1]DJIA (США)'!C688</f>
        <v>14988.55</v>
      </c>
      <c r="G9" s="20">
        <f aca="true" t="shared" si="0" ref="G9:G15">IF(ISERROR(F9/E9-1),"н/д",F9/E9-1)</f>
        <v>0.0037596074578718497</v>
      </c>
      <c r="H9" s="20">
        <f>IF(ISERROR(F9/D9-1),"н/д",F9/D9-1)</f>
        <v>0.00529524601598963</v>
      </c>
      <c r="I9" s="20">
        <f>IF(ISERROR(F9/C9-1),"н/д",F9/C9-1)</f>
        <v>0.11986141961956887</v>
      </c>
      <c r="J9" s="20">
        <f aca="true" t="shared" si="1" ref="J9:J15">IF(ISERROR(F9/B9-1),"н/д",F9/B9-1)</f>
        <v>0.21267212021764448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(США)'!C693</f>
        <v>3433.4</v>
      </c>
      <c r="F10" s="19">
        <f>'[1]NASDAQ Composite (США)'!C688</f>
        <v>3443.67</v>
      </c>
      <c r="G10" s="20">
        <f t="shared" si="0"/>
        <v>0.0029912040542900975</v>
      </c>
      <c r="H10" s="20">
        <f aca="true" t="shared" si="2" ref="H10:H15">IF(ISERROR(F10/D10-1),"н/д",F10/D10-1)</f>
        <v>0.011876882391831378</v>
      </c>
      <c r="I10" s="20">
        <f aca="true" t="shared" si="3" ref="I10:I15">IF(ISERROR(F10/C10-1),"н/д",F10/C10-1)</f>
        <v>0.11128788147708324</v>
      </c>
      <c r="J10" s="20">
        <f t="shared" si="1"/>
        <v>0.2877351636428851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(США)'!C693</f>
        <v>1614.08</v>
      </c>
      <c r="F11" s="19">
        <f>'[1]S&amp;P500 (США)'!C688</f>
        <v>1615.41</v>
      </c>
      <c r="G11" s="20">
        <f t="shared" si="0"/>
        <v>0.0008239988104679075</v>
      </c>
      <c r="H11" s="20">
        <f>IF(ISERROR(F11/D11-1),"н/д",F11/D11-1)</f>
        <v>0.005683940533406373</v>
      </c>
      <c r="I11" s="20">
        <f t="shared" si="3"/>
        <v>0.10501474119119769</v>
      </c>
      <c r="J11" s="20">
        <f t="shared" si="1"/>
        <v>0.26419991145467314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3809.31</v>
      </c>
      <c r="F12" s="19">
        <f>'[1]евр-индексы'!I146*1</f>
        <v>3804.36</v>
      </c>
      <c r="G12" s="20">
        <f t="shared" si="0"/>
        <v>-0.001299447931515152</v>
      </c>
      <c r="H12" s="20">
        <f t="shared" si="2"/>
        <v>0.009789036703579113</v>
      </c>
      <c r="I12" s="20">
        <f t="shared" si="3"/>
        <v>0.02665432495230191</v>
      </c>
      <c r="J12" s="20">
        <f t="shared" si="1"/>
        <v>0.21259912792921432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7994.31</v>
      </c>
      <c r="F13" s="19">
        <f>'[1]евр-индексы'!I36*1</f>
        <v>8002.3</v>
      </c>
      <c r="G13" s="20">
        <f t="shared" si="0"/>
        <v>0.0009994608665413462</v>
      </c>
      <c r="H13" s="20">
        <f t="shared" si="2"/>
        <v>0.0023021272758243505</v>
      </c>
      <c r="I13" s="20">
        <f t="shared" si="3"/>
        <v>0.03982286511006605</v>
      </c>
      <c r="J13" s="20">
        <f t="shared" si="1"/>
        <v>0.3209649516665789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6421.67</v>
      </c>
      <c r="F14" s="19">
        <f>'[1]евр-индексы'!I35*1</f>
        <v>6435.49</v>
      </c>
      <c r="G14" s="20">
        <f t="shared" si="0"/>
        <v>0.0021520881639822687</v>
      </c>
      <c r="H14" s="20">
        <f t="shared" si="2"/>
        <v>0.020246425842372462</v>
      </c>
      <c r="I14" s="20">
        <f t="shared" si="3"/>
        <v>0.06314975641104015</v>
      </c>
      <c r="J14" s="20">
        <f t="shared" si="1"/>
        <v>0.1390892935529091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'[1]Япония'!C693</f>
        <v>14018.93</v>
      </c>
      <c r="F15" s="19">
        <f>'[1]Япония'!C688</f>
        <v>14309.97</v>
      </c>
      <c r="G15" s="20">
        <f t="shared" si="0"/>
        <v>0.020760500266425508</v>
      </c>
      <c r="H15" s="20">
        <f t="shared" si="2"/>
        <v>0.03302436383324303</v>
      </c>
      <c r="I15" s="20">
        <f t="shared" si="3"/>
        <v>0.36180893523638047</v>
      </c>
      <c r="J15" s="20">
        <f t="shared" si="1"/>
        <v>0.7055217822769659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7893.719999999999</v>
      </c>
      <c r="F17" s="19">
        <f>'[1]азия-индексы'!K95*1</f>
        <v>8001.82</v>
      </c>
      <c r="G17" s="20">
        <f aca="true" t="shared" si="4" ref="G17:G22">IF(ISERROR(F17/E17-1),"н/д",F17/E17-1)</f>
        <v>0.013694430509316291</v>
      </c>
      <c r="H17" s="20">
        <f aca="true" t="shared" si="5" ref="H17:H22">IF(ISERROR(F17/D17-1),"н/д",F17/D17-1)</f>
        <v>-0.004253359880537655</v>
      </c>
      <c r="I17" s="20">
        <f aca="true" t="shared" si="6" ref="I17:I22">IF(ISERROR(F17/C17-1),"н/д",F17/C17-1)</f>
        <v>0.036282353794391264</v>
      </c>
      <c r="J17" s="20">
        <f aca="true" t="shared" si="7" ref="J17:J22">IF(ISERROR(F17/B17-1),"н/д",F17/B17-1)</f>
        <v>0.12812277951343853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487.22</v>
      </c>
      <c r="F18" s="19">
        <f>'[1]азия-индексы'!K107*1</f>
        <v>485.66</v>
      </c>
      <c r="G18" s="20">
        <f t="shared" si="4"/>
        <v>-0.0032018390049669554</v>
      </c>
      <c r="H18" s="20">
        <f t="shared" si="5"/>
        <v>0.011707357720190048</v>
      </c>
      <c r="I18" s="20">
        <f>IF(ISERROR(F18/C18-1),"н/д",F18/C18-1)</f>
        <v>0.08609893550407022</v>
      </c>
      <c r="J18" s="20">
        <f t="shared" si="7"/>
        <v>0.4312743133325476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'[1]Индия'!C693</f>
        <v>19410.84</v>
      </c>
      <c r="F19" s="19">
        <f>'[1]Индия'!C688</f>
        <v>19514.1694</v>
      </c>
      <c r="G19" s="20">
        <f t="shared" si="4"/>
        <v>0.005323283278827695</v>
      </c>
      <c r="H19" s="20">
        <f t="shared" si="5"/>
        <v>-0.0032292660053255817</v>
      </c>
      <c r="I19" s="20">
        <f t="shared" si="6"/>
        <v>-0.011566436300938343</v>
      </c>
      <c r="J19" s="20">
        <f t="shared" si="7"/>
        <v>0.2339244324275105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4581.93</v>
      </c>
      <c r="F20" s="19">
        <f>'[1]азия-индексы'!K103*1</f>
        <v>4617.39</v>
      </c>
      <c r="G20" s="20">
        <f t="shared" si="4"/>
        <v>0.00773909684346985</v>
      </c>
      <c r="H20" s="20">
        <f t="shared" si="5"/>
        <v>-0.03350322870987654</v>
      </c>
      <c r="I20" s="20">
        <f t="shared" si="6"/>
        <v>0.049862553972292556</v>
      </c>
      <c r="J20" s="20">
        <f>IF(ISERROR(F20/B20-1),"н/д",F20/B20-1)</f>
        <v>0.18727356411687124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2006.1000000000001</v>
      </c>
      <c r="F21" s="19">
        <f>'[1]азия-индексы'!K125*1</f>
        <v>2007.2</v>
      </c>
      <c r="G21" s="20">
        <f t="shared" si="4"/>
        <v>0.0005483276008173554</v>
      </c>
      <c r="H21" s="20">
        <f t="shared" si="5"/>
        <v>0.005994266353922306</v>
      </c>
      <c r="I21" s="20">
        <f t="shared" si="6"/>
        <v>-0.11812905578475186</v>
      </c>
      <c r="J21" s="20">
        <f t="shared" si="7"/>
        <v>-0.08769027284751363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'[1]Бразилия'!C693</f>
        <v>45044.03</v>
      </c>
      <c r="F22" s="19">
        <f>'[1]Бразилия'!C688</f>
        <v>45763.16</v>
      </c>
      <c r="G22" s="20">
        <f t="shared" si="4"/>
        <v>0.015965045756341167</v>
      </c>
      <c r="H22" s="20">
        <f t="shared" si="5"/>
        <v>-0.035694741759562665</v>
      </c>
      <c r="I22" s="20">
        <f t="shared" si="6"/>
        <v>-0.2610805240669929</v>
      </c>
      <c r="J22" s="20">
        <f t="shared" si="7"/>
        <v>-0.21906363389855732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Brent'!C693</f>
        <v>104.91</v>
      </c>
      <c r="F24" s="29">
        <f>'[1]нефть Brent'!C688</f>
        <v>105.0595</v>
      </c>
      <c r="G24" s="20">
        <f>IF(ISERROR(F24/E24-1),"н/д",F24/E24-1)</f>
        <v>0.0014250309789343163</v>
      </c>
      <c r="H24" s="20">
        <f aca="true" t="shared" si="8" ref="H24:H33">IF(ISERROR(F24/D24-1),"н/д",F24/D24-1)</f>
        <v>0.025070738608644838</v>
      </c>
      <c r="I24" s="20">
        <f aca="true" t="shared" si="9" ref="I24:I33">IF(ISERROR(F24/C24-1),"н/д",F24/C24-1)</f>
        <v>-0.05368852459016393</v>
      </c>
      <c r="J24" s="20">
        <f>IF(ISERROR(F24/B24-1),"н/д",F24/B24-1)</f>
        <v>-0.06572254335260119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101.24000000000001</v>
      </c>
      <c r="F25" s="29">
        <f>'[1]сырье'!M86*1</f>
        <v>101.09</v>
      </c>
      <c r="G25" s="20">
        <f aca="true" t="shared" si="10" ref="G25:G33">IF(ISERROR(F25/E25-1),"н/д",F25/E25-1)</f>
        <v>-0.0014816278150928675</v>
      </c>
      <c r="H25" s="20">
        <f t="shared" si="8"/>
        <v>0.03163588121236871</v>
      </c>
      <c r="I25" s="20">
        <f t="shared" si="9"/>
        <v>0.0851223701159296</v>
      </c>
      <c r="J25" s="20">
        <f aca="true" t="shared" si="11" ref="J25:J31">IF(ISERROR(F25/B25-1),"н/д",F25/B25-1)</f>
        <v>-0.0021715526601518986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'[1]Золото'!C693</f>
        <v>1251.9</v>
      </c>
      <c r="F26" s="19">
        <f>'[1]Золото'!C688</f>
        <v>1233.87</v>
      </c>
      <c r="G26" s="20">
        <f t="shared" si="10"/>
        <v>-0.014402108794632329</v>
      </c>
      <c r="H26" s="20">
        <f t="shared" si="8"/>
        <v>-0.01738472565103144</v>
      </c>
      <c r="I26" s="20">
        <f t="shared" si="9"/>
        <v>-0.25768860546263994</v>
      </c>
      <c r="J26" s="20">
        <f t="shared" si="11"/>
        <v>-0.23271674015426846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'[1]Медь'!C693</f>
        <v>6998.61</v>
      </c>
      <c r="F27" s="19">
        <f>'[1]Медь'!C688</f>
        <v>6826.83</v>
      </c>
      <c r="G27" s="20">
        <f t="shared" si="10"/>
        <v>-0.0245448739106765</v>
      </c>
      <c r="H27" s="20">
        <f t="shared" si="8"/>
        <v>-0.01913784854375622</v>
      </c>
      <c r="I27" s="20">
        <f t="shared" si="9"/>
        <v>-0.15670465522480614</v>
      </c>
      <c r="J27" s="20">
        <f t="shared" si="11"/>
        <v>-0.09350175664897542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'[1]Никель'!C693</f>
        <v>13825</v>
      </c>
      <c r="F28" s="19">
        <f>'[1]Никель'!C688</f>
        <v>13630</v>
      </c>
      <c r="G28" s="20">
        <f t="shared" si="10"/>
        <v>-0.01410488245931285</v>
      </c>
      <c r="H28" s="20">
        <f t="shared" si="8"/>
        <v>-0.023988542785535305</v>
      </c>
      <c r="I28" s="20">
        <f t="shared" si="9"/>
        <v>-0.21327561327561328</v>
      </c>
      <c r="J28" s="20">
        <f t="shared" si="11"/>
        <v>-0.2863899738356881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'[1]Алюминий'!C693</f>
        <v>1812</v>
      </c>
      <c r="F29" s="19">
        <f>'[1]Алюминий'!C688</f>
        <v>1790.75</v>
      </c>
      <c r="G29" s="20">
        <f t="shared" si="10"/>
        <v>-0.011727373068432634</v>
      </c>
      <c r="H29" s="20">
        <f t="shared" si="8"/>
        <v>-0.02010943912448704</v>
      </c>
      <c r="I29" s="20">
        <f t="shared" si="9"/>
        <v>-0.1336477987421384</v>
      </c>
      <c r="J29" s="20">
        <f t="shared" si="11"/>
        <v>-0.15049925541941556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84.72</v>
      </c>
      <c r="F30" s="19" t="str">
        <f>'[1]сырье'!M105</f>
        <v>85,74</v>
      </c>
      <c r="G30" s="20">
        <f t="shared" si="10"/>
        <v>0.012039660056657242</v>
      </c>
      <c r="H30" s="20">
        <f t="shared" si="8"/>
        <v>0.0023380874444702826</v>
      </c>
      <c r="I30" s="20">
        <f t="shared" si="9"/>
        <v>0.14137380191693283</v>
      </c>
      <c r="J30" s="20">
        <f t="shared" si="11"/>
        <v>-0.11094981335545417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'[1]Сахар'!C693</f>
        <v>16.53</v>
      </c>
      <c r="F31" s="19">
        <f>'[1]Сахар'!C688</f>
        <v>16.3</v>
      </c>
      <c r="G31" s="20">
        <f t="shared" si="10"/>
        <v>-0.01391409558378709</v>
      </c>
      <c r="H31" s="20">
        <f t="shared" si="8"/>
        <v>-0.03664302600472824</v>
      </c>
      <c r="I31" s="20">
        <f t="shared" si="9"/>
        <v>-0.13573700954400847</v>
      </c>
      <c r="J31" s="20">
        <f t="shared" si="11"/>
        <v>-0.30012881064834684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502.75</v>
      </c>
      <c r="F32" s="19">
        <f>'[1]сырье'!M102*1</f>
        <v>502.75</v>
      </c>
      <c r="G32" s="20">
        <f t="shared" si="10"/>
        <v>0</v>
      </c>
      <c r="H32" s="20">
        <f t="shared" si="8"/>
        <v>0.0029925187032417977</v>
      </c>
      <c r="I32" s="20">
        <f t="shared" si="9"/>
        <v>-0.2700544464609801</v>
      </c>
      <c r="J32" s="20">
        <f>IF(ISERROR(F32/B32-1),"н/д",F32/B32-1)</f>
        <v>-0.22891104294478526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'[1]Пшеница'!C693/100/0.027*E41</f>
        <v>8098.395288888889</v>
      </c>
      <c r="F33" s="19">
        <f>'[1]Пшеница'!C688/100/0.027*F41</f>
        <v>8167.308333333333</v>
      </c>
      <c r="G33" s="20">
        <f t="shared" si="10"/>
        <v>0.00850946909679684</v>
      </c>
      <c r="H33" s="20">
        <f t="shared" si="8"/>
        <v>0.02928145695596074</v>
      </c>
      <c r="I33" s="20">
        <f t="shared" si="9"/>
        <v>-0.032465433535191934</v>
      </c>
      <c r="J33" s="20">
        <f>IF(ISERROR(F33/B33-1),"н/д",F33/B33-1)</f>
        <v>-0.01874166260257537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41459</v>
      </c>
      <c r="F35" s="32">
        <f>I1</f>
        <v>41460</v>
      </c>
      <c r="G35" s="33"/>
      <c r="H35" s="34"/>
      <c r="I35" s="33"/>
      <c r="J35" s="35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788.6</v>
      </c>
      <c r="F37" s="19">
        <f>'[1]ост. ср-тв на кс'!AI5</f>
        <v>800.7</v>
      </c>
      <c r="G37" s="20">
        <f t="shared" si="12"/>
        <v>0.015343646969312674</v>
      </c>
      <c r="H37" s="20">
        <f aca="true" t="shared" si="13" ref="H37:H42">IF(ISERROR(F37/D37-1),"н/д",F37/D37-1)</f>
        <v>-0.20129675810473813</v>
      </c>
      <c r="I37" s="20">
        <f aca="true" t="shared" si="14" ref="I37:I42">IF(ISERROR(F37/C37-1),"н/д",F37/C37-1)</f>
        <v>-0.41405049396267835</v>
      </c>
      <c r="J37" s="20">
        <f aca="true" t="shared" si="15" ref="J37:J42">IF(ISERROR(F37/B37-1),"н/д",F37/B37-1)</f>
        <v>-0.18412471978805778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588.1</v>
      </c>
      <c r="F38" s="19">
        <f>'[1]ост. ср-тв на кс'!AK5</f>
        <v>596.8</v>
      </c>
      <c r="G38" s="20">
        <f t="shared" si="12"/>
        <v>0.014793402482570883</v>
      </c>
      <c r="H38" s="20">
        <f t="shared" si="13"/>
        <v>-0.22794307891332477</v>
      </c>
      <c r="I38" s="20">
        <f t="shared" si="14"/>
        <v>-0.3921368914239153</v>
      </c>
      <c r="J38" s="20">
        <f t="shared" si="15"/>
        <v>-0.1885791978246092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6.46</v>
      </c>
      <c r="F39" s="28">
        <f>'[1]mibid-mibor'!D8</f>
        <v>6.46</v>
      </c>
      <c r="G39" s="20">
        <f t="shared" si="12"/>
        <v>0</v>
      </c>
      <c r="H39" s="20">
        <f t="shared" si="13"/>
        <v>-0.01071975497702915</v>
      </c>
      <c r="I39" s="20">
        <f t="shared" si="14"/>
        <v>-0.035820895522388096</v>
      </c>
      <c r="J39" s="20">
        <f t="shared" si="15"/>
        <v>0.017322834645669305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7.31</v>
      </c>
      <c r="F40" s="28">
        <f>'[1]mibid-mibor'!F8</f>
        <v>7.31</v>
      </c>
      <c r="G40" s="20">
        <f t="shared" si="12"/>
        <v>0</v>
      </c>
      <c r="H40" s="20">
        <f t="shared" si="13"/>
        <v>-0.004087193460490468</v>
      </c>
      <c r="I40" s="20">
        <f t="shared" si="14"/>
        <v>-0.0292164674634795</v>
      </c>
      <c r="J40" s="20">
        <f t="shared" si="15"/>
        <v>-0.010825439783491264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33.2204</v>
      </c>
      <c r="F41" s="28">
        <f>'[1]МакроDelay'!Q7</f>
        <v>33.1605</v>
      </c>
      <c r="G41" s="20">
        <f>IF(ISERROR(F41/E41-1),"н/д",F41/E41-1)</f>
        <v>-0.001803108933065234</v>
      </c>
      <c r="H41" s="20">
        <f>IF(ISERROR(F41/D41-1),"н/д",F41/D41-1)</f>
        <v>0.013803540310006301</v>
      </c>
      <c r="I41" s="20">
        <f t="shared" si="14"/>
        <v>0.09178637394765699</v>
      </c>
      <c r="J41" s="20">
        <f t="shared" si="15"/>
        <v>0.029952360155492297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43.0736</v>
      </c>
      <c r="F42" s="28">
        <f>'[1]МакроDelay'!Q9</f>
        <v>43.0954</v>
      </c>
      <c r="G42" s="20">
        <f t="shared" si="12"/>
        <v>0.000506110471379273</v>
      </c>
      <c r="H42" s="20">
        <f t="shared" si="13"/>
        <v>0.00883468327168857</v>
      </c>
      <c r="I42" s="20">
        <f t="shared" si="14"/>
        <v>0.07126273347817214</v>
      </c>
      <c r="J42" s="20">
        <f t="shared" si="15"/>
        <v>0.034174986542882646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41439</v>
      </c>
      <c r="E43" s="37">
        <f>'[1]ЗВР-cbr'!D4</f>
        <v>41446</v>
      </c>
      <c r="F43" s="37">
        <f>'[1]ЗВР-cbr'!D3</f>
        <v>41453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519,4</v>
      </c>
      <c r="E44" s="19" t="str">
        <f>'[1]ЗВР-cbr'!L4</f>
        <v>514,1</v>
      </c>
      <c r="F44" s="19" t="str">
        <f>'[1]ЗВР-cbr'!L3</f>
        <v>514,5</v>
      </c>
      <c r="G44" s="20">
        <f>IF(ISERROR(F44/E44-1),"н/д",F44/E44-1)</f>
        <v>0.0007780587434351727</v>
      </c>
      <c r="H44" s="20"/>
      <c r="I44" s="20">
        <f>IF(ISERROR(F44/C44-1),"н/д",F44/C44-1)</f>
        <v>0.033132530120481896</v>
      </c>
      <c r="J44" s="20">
        <f>IF(ISERROR(F44/B44-1),"н/д",F44/B44-1)</f>
        <v>0.17546264564770397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41449</v>
      </c>
      <c r="F45" s="37">
        <v>41456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3.5</v>
      </c>
      <c r="F46" s="41">
        <v>3.8</v>
      </c>
      <c r="G46" s="20">
        <f>IF(ISERROR(F46-E46),"н/д",F46-E46)/100</f>
        <v>0.0029999999999999983</v>
      </c>
      <c r="H46" s="20">
        <f>IF(ISERROR(F46-D46),"н/д",F46-D46)/100</f>
        <v>0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41306</v>
      </c>
      <c r="E64" s="43">
        <v>41334</v>
      </c>
      <c r="F64" s="43">
        <v>41365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14069.26</v>
      </c>
      <c r="E65" s="19">
        <v>14396.193</v>
      </c>
      <c r="F65" s="19">
        <v>14738.946</v>
      </c>
      <c r="G65" s="20">
        <f>IF(ISERROR(F65/E65-1),"н/д",F65/E65-1)</f>
        <v>0.02380858606160685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5.8</v>
      </c>
      <c r="E66" s="19">
        <v>5.7</v>
      </c>
      <c r="F66" s="19">
        <v>5.6</v>
      </c>
      <c r="G66" s="20">
        <f>IF(ISERROR(F66/E66-1),"н/д",F66/E66-1)</f>
        <v>-0.01754385964912286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2013-07-05T09:07:32Z</dcterms:created>
  <dcterms:modified xsi:type="dcterms:W3CDTF">2013-07-05T09:11:47Z</dcterms:modified>
  <cp:category/>
  <cp:version/>
  <cp:contentType/>
  <cp:contentStatus/>
</cp:coreProperties>
</file>