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<sst xmlns="http://schemas.openxmlformats.org/spreadsheetml/2006/main" count="95" uniqueCount="79">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</sst>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8011,69</v>
          </cell>
          <cell r="S95">
            <v>7971.179999999999</v>
          </cell>
        </row>
        <row r="103">
          <cell r="K103" t="str">
            <v>4479,76</v>
          </cell>
          <cell r="S103">
            <v>4403.8</v>
          </cell>
        </row>
        <row r="107">
          <cell r="K107" t="str">
            <v>484,43</v>
          </cell>
          <cell r="S107">
            <v>485.5</v>
          </cell>
        </row>
        <row r="125">
          <cell r="K125" t="str">
            <v>2008,13</v>
          </cell>
          <cell r="S125">
            <v>1965.46</v>
          </cell>
        </row>
      </sheetData>
      <sheetData sheetId="2">
        <row r="35">
          <cell r="I35" t="str">
            <v>6499,97</v>
          </cell>
          <cell r="L35">
            <v>6513.08</v>
          </cell>
        </row>
        <row r="36">
          <cell r="I36" t="str">
            <v>8021,80</v>
          </cell>
          <cell r="L36">
            <v>8057.75</v>
          </cell>
        </row>
        <row r="146">
          <cell r="I146" t="str">
            <v>3821,73</v>
          </cell>
          <cell r="L146">
            <v>3843.56</v>
          </cell>
        </row>
      </sheetData>
      <sheetData sheetId="3">
        <row r="3">
          <cell r="D3">
            <v>41453</v>
          </cell>
          <cell r="L3" t="str">
            <v>514,5</v>
          </cell>
        </row>
        <row r="4">
          <cell r="D4">
            <v>41446</v>
          </cell>
          <cell r="L4" t="str">
            <v>514,1</v>
          </cell>
        </row>
        <row r="5">
          <cell r="D5">
            <v>41439</v>
          </cell>
          <cell r="L5" t="str">
            <v>519,4</v>
          </cell>
        </row>
      </sheetData>
      <sheetData sheetId="4">
        <row r="8">
          <cell r="C8">
            <v>6.41</v>
          </cell>
          <cell r="D8">
            <v>6.41</v>
          </cell>
          <cell r="E8">
            <v>7.3</v>
          </cell>
          <cell r="F8">
            <v>7.3</v>
          </cell>
        </row>
      </sheetData>
      <sheetData sheetId="5">
        <row r="7">
          <cell r="L7">
            <v>33.0842</v>
          </cell>
          <cell r="Q7">
            <v>32.9112</v>
          </cell>
        </row>
        <row r="9">
          <cell r="L9">
            <v>42.6389</v>
          </cell>
          <cell r="Q9">
            <v>42.1033</v>
          </cell>
        </row>
      </sheetData>
      <sheetData sheetId="6">
        <row r="86">
          <cell r="M86" t="str">
            <v>104,63</v>
          </cell>
          <cell r="P86">
            <v>103.53</v>
          </cell>
        </row>
        <row r="102">
          <cell r="M102" t="str">
            <v>518,75</v>
          </cell>
          <cell r="P102">
            <v>521.75</v>
          </cell>
        </row>
        <row r="105">
          <cell r="M105" t="str">
            <v>85,72</v>
          </cell>
          <cell r="P105">
            <v>85.98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891,2</v>
          </cell>
        </row>
        <row r="5">
          <cell r="J5" t="str">
            <v>1122,6</v>
          </cell>
        </row>
        <row r="6">
          <cell r="J6" t="str">
            <v>1120,8</v>
          </cell>
        </row>
        <row r="28">
          <cell r="J28" t="str">
            <v>687,2</v>
          </cell>
        </row>
        <row r="29">
          <cell r="J29" t="str">
            <v>1057,1</v>
          </cell>
        </row>
        <row r="30">
          <cell r="J30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747.7</v>
          </cell>
          <cell r="AJ5">
            <v>759.5</v>
          </cell>
          <cell r="AK5">
            <v>552.9</v>
          </cell>
          <cell r="AL5">
            <v>565.4</v>
          </cell>
        </row>
      </sheetData>
      <sheetData sheetId="12">
        <row r="689">
          <cell r="C689">
            <v>107.4229</v>
          </cell>
        </row>
        <row r="694">
          <cell r="C694">
            <v>107.07</v>
          </cell>
        </row>
      </sheetData>
      <sheetData sheetId="13">
        <row r="689">
          <cell r="C689">
            <v>1252.05</v>
          </cell>
        </row>
        <row r="694">
          <cell r="C694">
            <v>1245.9</v>
          </cell>
        </row>
      </sheetData>
      <sheetData sheetId="14">
        <row r="689">
          <cell r="C689">
            <v>6762.38</v>
          </cell>
        </row>
        <row r="694">
          <cell r="C694">
            <v>6756.1</v>
          </cell>
        </row>
      </sheetData>
      <sheetData sheetId="15">
        <row r="689">
          <cell r="C689">
            <v>13451</v>
          </cell>
        </row>
        <row r="694">
          <cell r="C694">
            <v>13325</v>
          </cell>
        </row>
      </sheetData>
      <sheetData sheetId="16">
        <row r="689">
          <cell r="C689">
            <v>1804.25</v>
          </cell>
        </row>
        <row r="694">
          <cell r="C694">
            <v>1790</v>
          </cell>
        </row>
      </sheetData>
      <sheetData sheetId="17">
        <row r="689">
          <cell r="C689">
            <v>15.8</v>
          </cell>
        </row>
        <row r="694">
          <cell r="C694">
            <v>16.33</v>
          </cell>
        </row>
      </sheetData>
      <sheetData sheetId="18">
        <row r="689">
          <cell r="C689">
            <v>673.8571</v>
          </cell>
        </row>
        <row r="694">
          <cell r="C694">
            <v>677.4</v>
          </cell>
        </row>
      </sheetData>
      <sheetData sheetId="19">
        <row r="689">
          <cell r="C689">
            <v>19261.5447</v>
          </cell>
        </row>
        <row r="694">
          <cell r="C694">
            <v>19439.48</v>
          </cell>
        </row>
      </sheetData>
      <sheetData sheetId="20">
        <row r="689">
          <cell r="C689">
            <v>45075.5</v>
          </cell>
        </row>
        <row r="694">
          <cell r="C694">
            <v>45210.49</v>
          </cell>
        </row>
      </sheetData>
      <sheetData sheetId="21">
        <row r="689">
          <cell r="C689">
            <v>14416.6</v>
          </cell>
        </row>
        <row r="694">
          <cell r="C694">
            <v>14472.9</v>
          </cell>
        </row>
      </sheetData>
      <sheetData sheetId="22">
        <row r="689">
          <cell r="C689">
            <v>1652.32</v>
          </cell>
        </row>
        <row r="694">
          <cell r="C694">
            <v>1640.46</v>
          </cell>
        </row>
      </sheetData>
      <sheetData sheetId="23">
        <row r="689">
          <cell r="C689">
            <v>3504.26</v>
          </cell>
        </row>
        <row r="694">
          <cell r="C694">
            <v>3484.83</v>
          </cell>
        </row>
      </sheetData>
      <sheetData sheetId="24">
        <row r="689">
          <cell r="C689">
            <v>15300.34</v>
          </cell>
        </row>
        <row r="694">
          <cell r="C694">
            <v>15224.69</v>
          </cell>
        </row>
      </sheetData>
      <sheetData sheetId="25">
        <row r="689">
          <cell r="C689">
            <v>1333.88</v>
          </cell>
        </row>
        <row r="694">
          <cell r="C694">
            <v>1345.73</v>
          </cell>
        </row>
      </sheetData>
      <sheetData sheetId="26">
        <row r="689">
          <cell r="C689">
            <v>1277.19</v>
          </cell>
        </row>
        <row r="694">
          <cell r="C694">
            <v>1282.84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41465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41464</v>
      </c>
      <c r="F4" s="14">
        <f>I1</f>
        <v>41465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'[1]РТС'!C694</f>
        <v>1282.84</v>
      </c>
      <c r="F6" s="19">
        <f>'[1]РТС'!C689</f>
        <v>1277.19</v>
      </c>
      <c r="G6" s="20">
        <f>IF(ISERROR(F6/E6-1),"н/д",F6/E6-1)</f>
        <v>-0.004404290480496287</v>
      </c>
      <c r="H6" s="20">
        <f>IF(ISERROR(F6/D6-1),"н/д",F6/D6-1)</f>
        <v>0.000266280299173971</v>
      </c>
      <c r="I6" s="20">
        <f>IF(ISERROR(F6/C6-1),"н/д",F6/C6-1)</f>
        <v>-0.18965167184823295</v>
      </c>
      <c r="J6" s="20">
        <f>IF(ISERROR(F6/B6-1),"н/д",F6/B6-1)</f>
        <v>-0.10698076923076905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'[1]ММВБ'!C694</f>
        <v>1345.73</v>
      </c>
      <c r="F7" s="19">
        <f>'[1]ММВБ'!C689</f>
        <v>1333.88</v>
      </c>
      <c r="G7" s="20">
        <f>IF(ISERROR(F7/E7-1),"н/д",F7/E7-1)</f>
        <v>-0.008805629658252379</v>
      </c>
      <c r="H7" s="20">
        <f>IF(ISERROR(F7/D7-1),"н/д",F7/D7-1)</f>
        <v>-0.0017138537760913453</v>
      </c>
      <c r="I7" s="20">
        <f>IF(ISERROR(F7/C7-1),"н/д",F7/C7-1)</f>
        <v>-0.11944653490183643</v>
      </c>
      <c r="J7" s="20">
        <f>IF(ISERROR(F7/B7-1),"н/д",F7/B7-1)</f>
        <v>-0.0790393736305871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(США)'!C694</f>
        <v>15224.69</v>
      </c>
      <c r="F9" s="19">
        <f>'[1]DJIA (США)'!C689</f>
        <v>15300.34</v>
      </c>
      <c r="G9" s="20">
        <f aca="true" t="shared" si="0" ref="G9:G15">IF(ISERROR(F9/E9-1),"н/д",F9/E9-1)</f>
        <v>0.004968902486684357</v>
      </c>
      <c r="H9" s="20">
        <f>IF(ISERROR(F9/D9-1),"н/д",F9/D9-1)</f>
        <v>0.026207275849117417</v>
      </c>
      <c r="I9" s="20">
        <f>IF(ISERROR(F9/C9-1),"н/д",F9/C9-1)</f>
        <v>0.1431566411068499</v>
      </c>
      <c r="J9" s="20">
        <f aca="true" t="shared" si="1" ref="J9:J15">IF(ISERROR(F9/B9-1),"н/д",F9/B9-1)</f>
        <v>0.23789797864708961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(США)'!C694</f>
        <v>3484.83</v>
      </c>
      <c r="F10" s="19">
        <f>'[1]NASDAQ Composite (США)'!C689</f>
        <v>3504.26</v>
      </c>
      <c r="G10" s="20">
        <f t="shared" si="0"/>
        <v>0.005575594792285532</v>
      </c>
      <c r="H10" s="20">
        <f aca="true" t="shared" si="2" ref="H10:H15">IF(ISERROR(F10/D10-1),"н/д",F10/D10-1)</f>
        <v>0.029680452508631605</v>
      </c>
      <c r="I10" s="20">
        <f aca="true" t="shared" si="3" ref="I10:I15">IF(ISERROR(F10/C10-1),"н/д",F10/C10-1)</f>
        <v>0.1308405484686057</v>
      </c>
      <c r="J10" s="20">
        <f t="shared" si="1"/>
        <v>0.3103923501808292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(США)'!C694</f>
        <v>1640.46</v>
      </c>
      <c r="F11" s="19">
        <f>'[1]S&amp;P500 (США)'!C689</f>
        <v>1652.32</v>
      </c>
      <c r="G11" s="20">
        <f t="shared" si="0"/>
        <v>0.007229679480145856</v>
      </c>
      <c r="H11" s="20">
        <f>IF(ISERROR(F11/D11-1),"н/д",F11/D11-1)</f>
        <v>0.0286624996887217</v>
      </c>
      <c r="I11" s="20">
        <f t="shared" si="3"/>
        <v>0.13026287887597543</v>
      </c>
      <c r="J11" s="20">
        <f t="shared" si="1"/>
        <v>0.29308522151948124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'[1]евр-индексы'!L146</f>
        <v>3843.56</v>
      </c>
      <c r="F12" s="19">
        <f>'[1]евр-индексы'!I146*1</f>
        <v>3821.73</v>
      </c>
      <c r="G12" s="20">
        <f t="shared" si="0"/>
        <v>-0.005679630342703135</v>
      </c>
      <c r="H12" s="20">
        <f t="shared" si="2"/>
        <v>0.014399545584847129</v>
      </c>
      <c r="I12" s="20">
        <f t="shared" si="3"/>
        <v>0.03134183760210929</v>
      </c>
      <c r="J12" s="20">
        <f t="shared" si="1"/>
        <v>0.21813562995639635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'[1]евр-индексы'!L36</f>
        <v>8057.75</v>
      </c>
      <c r="F13" s="19">
        <f>'[1]евр-индексы'!I36*1</f>
        <v>8021.8</v>
      </c>
      <c r="G13" s="20">
        <f t="shared" si="0"/>
        <v>-0.00446154323477399</v>
      </c>
      <c r="H13" s="20">
        <f t="shared" si="2"/>
        <v>0.004744536518402009</v>
      </c>
      <c r="I13" s="20">
        <f t="shared" si="3"/>
        <v>0.04235670486484233</v>
      </c>
      <c r="J13" s="20">
        <f t="shared" si="1"/>
        <v>0.3241838782948605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'[1]евр-индексы'!L35</f>
        <v>6513.08</v>
      </c>
      <c r="F14" s="19">
        <f>'[1]евр-индексы'!I35*1</f>
        <v>6499.97</v>
      </c>
      <c r="G14" s="20">
        <f t="shared" si="0"/>
        <v>-0.0020128725579909856</v>
      </c>
      <c r="H14" s="20">
        <f t="shared" si="2"/>
        <v>0.030468722751903377</v>
      </c>
      <c r="I14" s="20">
        <f t="shared" si="3"/>
        <v>0.0738019206274998</v>
      </c>
      <c r="J14" s="20">
        <f t="shared" si="1"/>
        <v>0.1505023293354668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'[1]Япония'!C694</f>
        <v>14472.9</v>
      </c>
      <c r="F15" s="19">
        <f>'[1]Япония'!C689</f>
        <v>14416.6</v>
      </c>
      <c r="G15" s="20">
        <f t="shared" si="0"/>
        <v>-0.0038900289506594854</v>
      </c>
      <c r="H15" s="20">
        <f t="shared" si="2"/>
        <v>0.04072189135535109</v>
      </c>
      <c r="I15" s="20">
        <f t="shared" si="3"/>
        <v>0.37195638395669617</v>
      </c>
      <c r="J15" s="20">
        <f t="shared" si="1"/>
        <v>0.7182303894679101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'[1]азия-индексы'!S95*1</f>
        <v>7971.179999999999</v>
      </c>
      <c r="F17" s="19">
        <f>'[1]азия-индексы'!K95*1</f>
        <v>8011.69</v>
      </c>
      <c r="G17" s="20">
        <f aca="true" t="shared" si="4" ref="G17:G22">IF(ISERROR(F17/E17-1),"н/д",F17/E17-1)</f>
        <v>0.005082058114356913</v>
      </c>
      <c r="H17" s="20">
        <f aca="true" t="shared" si="5" ref="H17:H22">IF(ISERROR(F17/D17-1),"н/д",F17/D17-1)</f>
        <v>-0.0030251368840219506</v>
      </c>
      <c r="I17" s="20">
        <f aca="true" t="shared" si="6" ref="I17:I22">IF(ISERROR(F17/C17-1),"н/д",F17/C17-1)</f>
        <v>0.03756057635275312</v>
      </c>
      <c r="J17" s="20">
        <f aca="true" t="shared" si="7" ref="J17:J22">IF(ISERROR(F17/B17-1),"н/д",F17/B17-1)</f>
        <v>0.12951428442529567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'[1]азия-индексы'!S107</f>
        <v>485.5</v>
      </c>
      <c r="F18" s="19">
        <f>'[1]азия-индексы'!K107*1</f>
        <v>484.43</v>
      </c>
      <c r="G18" s="20">
        <f t="shared" si="4"/>
        <v>-0.0022039134912461567</v>
      </c>
      <c r="H18" s="20">
        <f t="shared" si="5"/>
        <v>0.009145071244063052</v>
      </c>
      <c r="I18" s="20">
        <f>IF(ISERROR(F18/C18-1),"н/д",F18/C18-1)</f>
        <v>0.08334824223991433</v>
      </c>
      <c r="J18" s="20">
        <f t="shared" si="7"/>
        <v>0.42764941648001886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'[1]Индия'!C694</f>
        <v>19439.48</v>
      </c>
      <c r="F19" s="19">
        <f>'[1]Индия'!C689</f>
        <v>19261.5447</v>
      </c>
      <c r="G19" s="20">
        <f t="shared" si="4"/>
        <v>-0.009153295252753768</v>
      </c>
      <c r="H19" s="20">
        <f t="shared" si="5"/>
        <v>-0.016133166882817407</v>
      </c>
      <c r="I19" s="20">
        <f t="shared" si="6"/>
        <v>-0.02436240662286282</v>
      </c>
      <c r="J19" s="20">
        <f t="shared" si="7"/>
        <v>0.21795040949191624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'[1]азия-индексы'!S103</f>
        <v>4403.8</v>
      </c>
      <c r="F20" s="19">
        <f>'[1]азия-индексы'!K103*1</f>
        <v>4479.76</v>
      </c>
      <c r="G20" s="20">
        <f t="shared" si="4"/>
        <v>0.017248739724783135</v>
      </c>
      <c r="H20" s="20">
        <f t="shared" si="5"/>
        <v>-0.062311484159959685</v>
      </c>
      <c r="I20" s="20">
        <f t="shared" si="6"/>
        <v>0.01856942445470655</v>
      </c>
      <c r="J20" s="20">
        <f>IF(ISERROR(F20/B20-1),"н/д",F20/B20-1)</f>
        <v>0.15188464080101416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'[1]азия-индексы'!S125</f>
        <v>1965.46</v>
      </c>
      <c r="F21" s="19">
        <f>'[1]азия-индексы'!K125*1</f>
        <v>2008.13</v>
      </c>
      <c r="G21" s="20">
        <f t="shared" si="4"/>
        <v>0.021709930499730357</v>
      </c>
      <c r="H21" s="20">
        <f t="shared" si="5"/>
        <v>0.006460375694152143</v>
      </c>
      <c r="I21" s="20">
        <f t="shared" si="6"/>
        <v>-0.11772045675220888</v>
      </c>
      <c r="J21" s="20">
        <f t="shared" si="7"/>
        <v>-0.08726757055264911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'[1]Бразилия'!C694</f>
        <v>45210.49</v>
      </c>
      <c r="F22" s="19">
        <f>'[1]Бразилия'!C689</f>
        <v>45075.5</v>
      </c>
      <c r="G22" s="20">
        <f t="shared" si="4"/>
        <v>-0.0029858114787076895</v>
      </c>
      <c r="H22" s="20">
        <f t="shared" si="5"/>
        <v>-0.050184872115106804</v>
      </c>
      <c r="I22" s="20">
        <f t="shared" si="6"/>
        <v>-0.2721838955741198</v>
      </c>
      <c r="J22" s="20">
        <f t="shared" si="7"/>
        <v>-0.2307983720921899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Brent'!C694</f>
        <v>107.07</v>
      </c>
      <c r="F24" s="29">
        <f>'[1]нефть Brent'!C689</f>
        <v>107.4229</v>
      </c>
      <c r="G24" s="20">
        <f>IF(ISERROR(F24/E24-1),"н/д",F24/E24-1)</f>
        <v>0.0032959745960587927</v>
      </c>
      <c r="H24" s="20">
        <f aca="true" t="shared" si="8" ref="H24:H33">IF(ISERROR(F24/D24-1),"н/д",F24/D24-1)</f>
        <v>0.0481305493218851</v>
      </c>
      <c r="I24" s="20">
        <f aca="true" t="shared" si="9" ref="I24:I33">IF(ISERROR(F24/C24-1),"н/д",F24/C24-1)</f>
        <v>-0.032400468384074954</v>
      </c>
      <c r="J24" s="20">
        <f>IF(ISERROR(F24/B24-1),"н/д",F24/B24-1)</f>
        <v>-0.044705202312138814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'[1]сырье'!P86</f>
        <v>103.53</v>
      </c>
      <c r="F25" s="29">
        <f>'[1]сырье'!M86*1</f>
        <v>104.63</v>
      </c>
      <c r="G25" s="20">
        <f aca="true" t="shared" si="10" ref="G25:G33">IF(ISERROR(F25/E25-1),"н/д",F25/E25-1)</f>
        <v>0.010624939631024732</v>
      </c>
      <c r="H25" s="20">
        <f t="shared" si="8"/>
        <v>0.06776201653229919</v>
      </c>
      <c r="I25" s="20">
        <f t="shared" si="9"/>
        <v>0.12312151137827398</v>
      </c>
      <c r="J25" s="20">
        <f aca="true" t="shared" si="11" ref="J25:J31">IF(ISERROR(F25/B25-1),"н/д",F25/B25-1)</f>
        <v>0.03277070378047586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'[1]Золото'!C694</f>
        <v>1245.9</v>
      </c>
      <c r="F26" s="19">
        <f>'[1]Золото'!C689</f>
        <v>1252.05</v>
      </c>
      <c r="G26" s="20">
        <f t="shared" si="10"/>
        <v>0.0049361907055138765</v>
      </c>
      <c r="H26" s="20">
        <f t="shared" si="8"/>
        <v>-0.0029067452416979833</v>
      </c>
      <c r="I26" s="20">
        <f t="shared" si="9"/>
        <v>-0.24675129346649027</v>
      </c>
      <c r="J26" s="20">
        <f t="shared" si="11"/>
        <v>-0.2214114894682193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'[1]Медь'!C694</f>
        <v>6756.1</v>
      </c>
      <c r="F27" s="19">
        <f>'[1]Медь'!C689</f>
        <v>6762.38</v>
      </c>
      <c r="G27" s="20">
        <f t="shared" si="10"/>
        <v>0.0009295303503500385</v>
      </c>
      <c r="H27" s="20">
        <f t="shared" si="8"/>
        <v>-0.028397866101151803</v>
      </c>
      <c r="I27" s="20">
        <f t="shared" si="9"/>
        <v>-0.16466594691813397</v>
      </c>
      <c r="J27" s="20">
        <f t="shared" si="11"/>
        <v>-0.1020597274471311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'[1]Никель'!C694</f>
        <v>13325</v>
      </c>
      <c r="F28" s="19">
        <f>'[1]Никель'!C689</f>
        <v>13451</v>
      </c>
      <c r="G28" s="20">
        <f t="shared" si="10"/>
        <v>0.009455909943714813</v>
      </c>
      <c r="H28" s="20">
        <f t="shared" si="8"/>
        <v>-0.036806301467955604</v>
      </c>
      <c r="I28" s="20">
        <f t="shared" si="9"/>
        <v>-0.2236075036075036</v>
      </c>
      <c r="J28" s="20">
        <f t="shared" si="11"/>
        <v>-0.2957616682365254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'[1]Алюминий'!C694</f>
        <v>1790</v>
      </c>
      <c r="F29" s="19">
        <f>'[1]Алюминий'!C689</f>
        <v>1804.25</v>
      </c>
      <c r="G29" s="20">
        <f t="shared" si="10"/>
        <v>0.00796089385474863</v>
      </c>
      <c r="H29" s="20">
        <f t="shared" si="8"/>
        <v>-0.012722298221614192</v>
      </c>
      <c r="I29" s="20">
        <f t="shared" si="9"/>
        <v>-0.12711659409772613</v>
      </c>
      <c r="J29" s="20">
        <f t="shared" si="11"/>
        <v>-0.14409508953817152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'[1]сырье'!P105</f>
        <v>85.98</v>
      </c>
      <c r="F30" s="19" t="str">
        <f>'[1]сырье'!M105</f>
        <v>85,72</v>
      </c>
      <c r="G30" s="20">
        <f t="shared" si="10"/>
        <v>-0.0030239590602466615</v>
      </c>
      <c r="H30" s="20">
        <f t="shared" si="8"/>
        <v>0.0021042787000233876</v>
      </c>
      <c r="I30" s="20">
        <f t="shared" si="9"/>
        <v>0.14110756123535673</v>
      </c>
      <c r="J30" s="20">
        <f t="shared" si="11"/>
        <v>-0.11115719618415598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'[1]Сахар'!C694</f>
        <v>16.33</v>
      </c>
      <c r="F31" s="19">
        <f>'[1]Сахар'!C689</f>
        <v>15.8</v>
      </c>
      <c r="G31" s="20">
        <f t="shared" si="10"/>
        <v>-0.03245560318432317</v>
      </c>
      <c r="H31" s="20">
        <f t="shared" si="8"/>
        <v>-0.06619385342789608</v>
      </c>
      <c r="I31" s="20">
        <f t="shared" si="9"/>
        <v>-0.16224814422057254</v>
      </c>
      <c r="J31" s="20">
        <f t="shared" si="11"/>
        <v>-0.32159725203950185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'[1]сырье'!P102</f>
        <v>521.75</v>
      </c>
      <c r="F32" s="19">
        <f>'[1]сырье'!M102*1</f>
        <v>518.75</v>
      </c>
      <c r="G32" s="20">
        <f t="shared" si="10"/>
        <v>-0.005749880210828895</v>
      </c>
      <c r="H32" s="20">
        <f t="shared" si="8"/>
        <v>0.034912718204488824</v>
      </c>
      <c r="I32" s="20">
        <f t="shared" si="9"/>
        <v>-0.24682395644283117</v>
      </c>
      <c r="J32" s="20">
        <f>IF(ISERROR(F32/B32-1),"н/д",F32/B32-1)</f>
        <v>-0.2043711656441718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'[1]Пшеница'!C694/100/0.027*E41</f>
        <v>8300.458177777778</v>
      </c>
      <c r="F33" s="19">
        <f>'[1]Пшеница'!C689/100/0.027*F41</f>
        <v>8213.868810933332</v>
      </c>
      <c r="G33" s="20">
        <f t="shared" si="10"/>
        <v>-0.010431877974671933</v>
      </c>
      <c r="H33" s="20">
        <f t="shared" si="8"/>
        <v>0.03514922076072602</v>
      </c>
      <c r="I33" s="20">
        <f t="shared" si="9"/>
        <v>-0.026949678567885105</v>
      </c>
      <c r="J33" s="20">
        <f>IF(ISERROR(F33/B33-1),"н/д",F33/B33-1)</f>
        <v>-0.01314767068093603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41464</v>
      </c>
      <c r="F35" s="32">
        <f>I1</f>
        <v>41465</v>
      </c>
      <c r="G35" s="33"/>
      <c r="H35" s="34"/>
      <c r="I35" s="33"/>
      <c r="J35" s="35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759.5</v>
      </c>
      <c r="F37" s="19">
        <f>'[1]ост. ср-тв на кс'!AI5</f>
        <v>747.7</v>
      </c>
      <c r="G37" s="20">
        <f t="shared" si="12"/>
        <v>-0.015536537195523281</v>
      </c>
      <c r="H37" s="20">
        <f aca="true" t="shared" si="13" ref="H37:H42">IF(ISERROR(F37/D37-1),"н/д",F37/D37-1)</f>
        <v>-0.2541645885286783</v>
      </c>
      <c r="I37" s="20">
        <f aca="true" t="shared" si="14" ref="I37:I42">IF(ISERROR(F37/C37-1),"н/д",F37/C37-1)</f>
        <v>-0.4528357116721551</v>
      </c>
      <c r="J37" s="20">
        <f aca="true" t="shared" si="15" ref="J37:J42">IF(ISERROR(F37/B37-1),"н/д",F37/B37-1)</f>
        <v>-0.23812920317913178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565.4</v>
      </c>
      <c r="F38" s="19">
        <f>'[1]ост. ср-тв на кс'!AK5</f>
        <v>552.9</v>
      </c>
      <c r="G38" s="20">
        <f t="shared" si="12"/>
        <v>-0.022108241952599972</v>
      </c>
      <c r="H38" s="20">
        <f t="shared" si="13"/>
        <v>-0.28473479948253555</v>
      </c>
      <c r="I38" s="20">
        <f t="shared" si="14"/>
        <v>-0.43685068242004477</v>
      </c>
      <c r="J38" s="20">
        <f t="shared" si="15"/>
        <v>-0.24826648538409246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6.41</v>
      </c>
      <c r="F39" s="28">
        <f>'[1]mibid-mibor'!D8</f>
        <v>6.41</v>
      </c>
      <c r="G39" s="20">
        <f t="shared" si="12"/>
        <v>0</v>
      </c>
      <c r="H39" s="20">
        <f t="shared" si="13"/>
        <v>-0.018376722817764146</v>
      </c>
      <c r="I39" s="20">
        <f t="shared" si="14"/>
        <v>-0.0432835820895523</v>
      </c>
      <c r="J39" s="20">
        <f t="shared" si="15"/>
        <v>0.009448818897637823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</v>
      </c>
      <c r="F40" s="28">
        <f>'[1]mibid-mibor'!F8</f>
        <v>7.3</v>
      </c>
      <c r="G40" s="20">
        <f t="shared" si="12"/>
        <v>0</v>
      </c>
      <c r="H40" s="20">
        <f t="shared" si="13"/>
        <v>-0.00544959128065392</v>
      </c>
      <c r="I40" s="20">
        <f t="shared" si="14"/>
        <v>-0.030544488711819473</v>
      </c>
      <c r="J40" s="20">
        <f t="shared" si="15"/>
        <v>-0.012178619756427533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33.0842</v>
      </c>
      <c r="F41" s="28">
        <f>'[1]МакроDelay'!Q7</f>
        <v>32.9112</v>
      </c>
      <c r="G41" s="20">
        <f>IF(ISERROR(F41/E41-1),"н/д",F41/E41-1)</f>
        <v>-0.005229082160064347</v>
      </c>
      <c r="H41" s="20">
        <f>IF(ISERROR(F41/D41-1),"н/д",F41/D41-1)</f>
        <v>0.006181784829863313</v>
      </c>
      <c r="I41" s="20">
        <f t="shared" si="14"/>
        <v>0.08357834502694872</v>
      </c>
      <c r="J41" s="20">
        <f t="shared" si="15"/>
        <v>0.022209198158937404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42.6389</v>
      </c>
      <c r="F42" s="28">
        <f>'[1]МакроDelay'!Q9</f>
        <v>42.1033</v>
      </c>
      <c r="G42" s="20">
        <f t="shared" si="12"/>
        <v>-0.012561299658293335</v>
      </c>
      <c r="H42" s="20">
        <f t="shared" si="13"/>
        <v>-0.014389718619785663</v>
      </c>
      <c r="I42" s="20">
        <f t="shared" si="14"/>
        <v>0.04660117428893873</v>
      </c>
      <c r="J42" s="20">
        <f t="shared" si="15"/>
        <v>0.010367225061397312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41439</v>
      </c>
      <c r="E43" s="37">
        <f>'[1]ЗВР-cbr'!D4</f>
        <v>41446</v>
      </c>
      <c r="F43" s="37">
        <f>'[1]ЗВР-cbr'!D3</f>
        <v>41453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519,4</v>
      </c>
      <c r="E44" s="19" t="str">
        <f>'[1]ЗВР-cbr'!L4</f>
        <v>514,1</v>
      </c>
      <c r="F44" s="19" t="str">
        <f>'[1]ЗВР-cbr'!L3</f>
        <v>514,5</v>
      </c>
      <c r="G44" s="20">
        <f>IF(ISERROR(F44/E44-1),"н/д",F44/E44-1)</f>
        <v>0.0007780587434351727</v>
      </c>
      <c r="H44" s="20"/>
      <c r="I44" s="20">
        <f>IF(ISERROR(F44/C44-1),"н/д",F44/C44-1)</f>
        <v>0.033132530120481896</v>
      </c>
      <c r="J44" s="20">
        <f>IF(ISERROR(F44/B44-1),"н/д",F44/B44-1)</f>
        <v>0.17546264564770397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41449</v>
      </c>
      <c r="F45" s="37">
        <v>41456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3.5</v>
      </c>
      <c r="F46" s="41">
        <v>3.8</v>
      </c>
      <c r="G46" s="20">
        <f>IF(ISERROR(F46-E46),"н/д",F46-E46)/100</f>
        <v>0.0029999999999999983</v>
      </c>
      <c r="H46" s="20">
        <f>IF(ISERROR(F46-D46),"н/д",F46-D46)/100</f>
        <v>0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41334</v>
      </c>
      <c r="E50" s="43">
        <v>41365</v>
      </c>
      <c r="F50" s="43">
        <v>41395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41334</v>
      </c>
      <c r="E54" s="43">
        <v>41365</v>
      </c>
      <c r="F54" s="43">
        <v>41395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1120.8</v>
      </c>
      <c r="E55" s="19">
        <f>'[1]Дох-Расх фед.б.'!J5*1</f>
        <v>1122.6</v>
      </c>
      <c r="F55" s="19">
        <f>'[1]Дох-Расх фед.б.'!J4*1</f>
        <v>891.2</v>
      </c>
      <c r="G55" s="20">
        <f>IF(ISERROR(F55/E55-1),"н/д",F55/E55-1)</f>
        <v>-0.2061286299661499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1002.3</v>
      </c>
      <c r="E56" s="19">
        <f>'[1]Дох-Расх фед.б.'!J29*1</f>
        <v>1057.1</v>
      </c>
      <c r="F56" s="19">
        <f>'[1]Дох-Расх фед.б.'!J28*1</f>
        <v>687.2</v>
      </c>
      <c r="G56" s="20">
        <f>IF(ISERROR(F56/E56-1),"н/д",F56/E56-1)</f>
        <v>-0.3499195913347838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118.5</v>
      </c>
      <c r="E57" s="25">
        <f>E55-E56</f>
        <v>65.5</v>
      </c>
      <c r="F57" s="19">
        <f>F55-F56</f>
        <v>204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2013-07-10T09:00:13Z</dcterms:created>
  <dcterms:modified xsi:type="dcterms:W3CDTF">2013-07-10T09:01:26Z</dcterms:modified>
  <cp:category/>
  <cp:version/>
  <cp:contentType/>
  <cp:contentStatus/>
</cp:coreProperties>
</file>