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<sst xmlns="http://schemas.openxmlformats.org/spreadsheetml/2006/main" count="95" uniqueCount="79">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</sst>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8260,11</v>
          </cell>
          <cell r="S95">
            <v>8254.68</v>
          </cell>
        </row>
        <row r="103">
          <cell r="K103" t="str">
            <v>4646,56</v>
          </cell>
          <cell r="S103">
            <v>4635.7300000000005</v>
          </cell>
        </row>
        <row r="107">
          <cell r="K107" t="str">
            <v>496,22</v>
          </cell>
          <cell r="S107">
            <v>494.1</v>
          </cell>
        </row>
        <row r="125">
          <cell r="K125" t="str">
            <v>2065,72</v>
          </cell>
          <cell r="S125">
            <v>2059.39</v>
          </cell>
        </row>
      </sheetData>
      <sheetData sheetId="2">
        <row r="35">
          <cell r="I35" t="str">
            <v>6586,00</v>
          </cell>
          <cell r="L35">
            <v>6586.11</v>
          </cell>
        </row>
        <row r="36">
          <cell r="I36" t="str">
            <v>8203,10</v>
          </cell>
          <cell r="L36">
            <v>8234.81</v>
          </cell>
        </row>
        <row r="146">
          <cell r="I146" t="str">
            <v>3857,97</v>
          </cell>
          <cell r="L146">
            <v>3878.58</v>
          </cell>
        </row>
      </sheetData>
      <sheetData sheetId="3">
        <row r="3">
          <cell r="D3">
            <v>41460</v>
          </cell>
          <cell r="L3" t="str">
            <v>505</v>
          </cell>
        </row>
        <row r="4">
          <cell r="D4">
            <v>41453</v>
          </cell>
          <cell r="L4" t="str">
            <v>514,5</v>
          </cell>
        </row>
        <row r="5">
          <cell r="D5">
            <v>41446</v>
          </cell>
          <cell r="L5" t="str">
            <v>514,1</v>
          </cell>
        </row>
      </sheetData>
      <sheetData sheetId="4">
        <row r="8">
          <cell r="C8">
            <v>6.44</v>
          </cell>
          <cell r="D8">
            <v>6.44</v>
          </cell>
          <cell r="E8">
            <v>7.34</v>
          </cell>
          <cell r="F8">
            <v>7.34</v>
          </cell>
        </row>
      </sheetData>
      <sheetData sheetId="5">
        <row r="7">
          <cell r="L7">
            <v>32.622</v>
          </cell>
          <cell r="Q7">
            <v>32.5417</v>
          </cell>
        </row>
        <row r="9">
          <cell r="L9">
            <v>42.6076</v>
          </cell>
          <cell r="Q9">
            <v>42.5906</v>
          </cell>
        </row>
      </sheetData>
      <sheetData sheetId="6">
        <row r="86">
          <cell r="M86" t="str">
            <v>106,32</v>
          </cell>
          <cell r="P86">
            <v>106.32</v>
          </cell>
        </row>
        <row r="102">
          <cell r="M102" t="str">
            <v>510,50</v>
          </cell>
          <cell r="P102">
            <v>503.5</v>
          </cell>
        </row>
        <row r="105">
          <cell r="M105" t="str">
            <v>85,17</v>
          </cell>
          <cell r="P105">
            <v>85.10000000000001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899.1</v>
          </cell>
          <cell r="AJ5">
            <v>869.1</v>
          </cell>
          <cell r="AK5">
            <v>707.6</v>
          </cell>
          <cell r="AL5">
            <v>670.1</v>
          </cell>
        </row>
      </sheetData>
      <sheetData sheetId="12">
        <row r="690">
          <cell r="C690">
            <v>108.2485</v>
          </cell>
        </row>
        <row r="695">
          <cell r="C695">
            <v>108.08</v>
          </cell>
        </row>
      </sheetData>
      <sheetData sheetId="13">
        <row r="690">
          <cell r="C690">
            <v>1283.32</v>
          </cell>
        </row>
        <row r="695">
          <cell r="C695">
            <v>1283.5</v>
          </cell>
        </row>
      </sheetData>
      <sheetData sheetId="14">
        <row r="690">
          <cell r="C690">
            <v>6948.71</v>
          </cell>
        </row>
        <row r="695">
          <cell r="C695">
            <v>6932.47</v>
          </cell>
        </row>
      </sheetData>
      <sheetData sheetId="15">
        <row r="690">
          <cell r="C690">
            <v>13513</v>
          </cell>
        </row>
        <row r="695">
          <cell r="C695">
            <v>13505</v>
          </cell>
        </row>
      </sheetData>
      <sheetData sheetId="16">
        <row r="690">
          <cell r="C690">
            <v>1796.75</v>
          </cell>
        </row>
        <row r="695">
          <cell r="C695">
            <v>1804.5</v>
          </cell>
        </row>
      </sheetData>
      <sheetData sheetId="17">
        <row r="690">
          <cell r="C690">
            <v>15.35</v>
          </cell>
        </row>
        <row r="695">
          <cell r="C695">
            <v>16.06</v>
          </cell>
        </row>
      </sheetData>
      <sheetData sheetId="18">
        <row r="690">
          <cell r="C690">
            <v>674</v>
          </cell>
        </row>
        <row r="695">
          <cell r="C695">
            <v>669.4</v>
          </cell>
        </row>
      </sheetData>
      <sheetData sheetId="19">
        <row r="690">
          <cell r="C690">
            <v>19872.3882</v>
          </cell>
        </row>
        <row r="695">
          <cell r="C695">
            <v>20034.48</v>
          </cell>
        </row>
      </sheetData>
      <sheetData sheetId="20">
        <row r="690">
          <cell r="C690">
            <v>46738.9</v>
          </cell>
        </row>
        <row r="695">
          <cell r="C695">
            <v>45533.24</v>
          </cell>
        </row>
      </sheetData>
      <sheetData sheetId="21">
        <row r="690">
          <cell r="C690">
            <v>14599.12</v>
          </cell>
        </row>
        <row r="695">
          <cell r="C695">
            <v>14506.25</v>
          </cell>
        </row>
      </sheetData>
      <sheetData sheetId="22">
        <row r="690">
          <cell r="C690">
            <v>1682.5</v>
          </cell>
        </row>
        <row r="695">
          <cell r="C695">
            <v>1680.19</v>
          </cell>
        </row>
      </sheetData>
      <sheetData sheetId="23">
        <row r="690">
          <cell r="C690">
            <v>3607.49</v>
          </cell>
        </row>
        <row r="695">
          <cell r="C695">
            <v>3600.08</v>
          </cell>
        </row>
      </sheetData>
      <sheetData sheetId="24">
        <row r="690">
          <cell r="C690">
            <v>15484.26</v>
          </cell>
        </row>
        <row r="695">
          <cell r="C695">
            <v>15464.3</v>
          </cell>
        </row>
      </sheetData>
      <sheetData sheetId="25">
        <row r="690">
          <cell r="C690">
            <v>1411.67</v>
          </cell>
        </row>
        <row r="695">
          <cell r="C695">
            <v>1403.56</v>
          </cell>
        </row>
      </sheetData>
      <sheetData sheetId="26">
        <row r="690">
          <cell r="C690">
            <v>1366.09</v>
          </cell>
        </row>
        <row r="695">
          <cell r="C695">
            <v>1354.54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8" sqref="G8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41471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41470</v>
      </c>
      <c r="F4" s="14">
        <f>I1</f>
        <v>41471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'[1]РТС'!C695</f>
        <v>1354.54</v>
      </c>
      <c r="F6" s="19">
        <f>'[1]РТС'!C690</f>
        <v>1366.09</v>
      </c>
      <c r="G6" s="20">
        <f>IF(ISERROR(F6/E6-1),"н/д",F6/E6-1)</f>
        <v>0.008526879974013246</v>
      </c>
      <c r="H6" s="20">
        <f>IF(ISERROR(F6/D6-1),"н/д",F6/D6-1)</f>
        <v>0.06989074675960372</v>
      </c>
      <c r="I6" s="20">
        <f>IF(ISERROR(F6/C6-1),"н/д",F6/C6-1)</f>
        <v>-0.13324662140727106</v>
      </c>
      <c r="J6" s="20">
        <f>IF(ISERROR(F6/B6-1),"н/д",F6/B6-1)</f>
        <v>-0.0448213335826787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'[1]ММВБ'!C695</f>
        <v>1403.56</v>
      </c>
      <c r="F7" s="19">
        <f>'[1]ММВБ'!C690</f>
        <v>1411.67</v>
      </c>
      <c r="G7" s="20">
        <f>IF(ISERROR(F7/E7-1),"н/д",F7/E7-1)</f>
        <v>0.005778164097010485</v>
      </c>
      <c r="H7" s="20">
        <f>IF(ISERROR(F7/D7-1),"н/д",F7/D7-1)</f>
        <v>0.05650478606764109</v>
      </c>
      <c r="I7" s="20">
        <f>IF(ISERROR(F7/C7-1),"н/д",F7/C7-1)</f>
        <v>-0.0680938989450891</v>
      </c>
      <c r="J7" s="20">
        <f>IF(ISERROR(F7/B7-1),"н/д",F7/B7-1)</f>
        <v>-0.025330249027716856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(США)'!C695</f>
        <v>15464.3</v>
      </c>
      <c r="F9" s="19">
        <f>'[1]DJIA (США)'!C690</f>
        <v>15484.26</v>
      </c>
      <c r="G9" s="20">
        <f aca="true" t="shared" si="0" ref="G9:G15">IF(ISERROR(F9/E9-1),"н/д",F9/E9-1)</f>
        <v>0.0012907147429888077</v>
      </c>
      <c r="H9" s="20">
        <f>IF(ISERROR(F9/D9-1),"н/д",F9/D9-1)</f>
        <v>0.03854295219187631</v>
      </c>
      <c r="I9" s="20">
        <f>IF(ISERROR(F9/C9-1),"н/д",F9/C9-1)</f>
        <v>0.1568981245923391</v>
      </c>
      <c r="J9" s="20">
        <f aca="true" t="shared" si="1" ref="J9:J15">IF(ISERROR(F9/B9-1),"н/д",F9/B9-1)</f>
        <v>0.2527783143934046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(США)'!C695</f>
        <v>3600.08</v>
      </c>
      <c r="F10" s="19">
        <f>'[1]NASDAQ Composite (США)'!C690</f>
        <v>3607.49</v>
      </c>
      <c r="G10" s="20">
        <f t="shared" si="0"/>
        <v>0.002058287593609043</v>
      </c>
      <c r="H10" s="20">
        <f aca="true" t="shared" si="2" ref="H10:H15">IF(ISERROR(F10/D10-1),"н/д",F10/D10-1)</f>
        <v>0.060013222654815124</v>
      </c>
      <c r="I10" s="20">
        <f aca="true" t="shared" si="3" ref="I10:I15">IF(ISERROR(F10/C10-1),"н/д",F10/C10-1)</f>
        <v>0.16415333628070128</v>
      </c>
      <c r="J10" s="20">
        <f t="shared" si="1"/>
        <v>0.34899445228203363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(США)'!C695</f>
        <v>1680.19</v>
      </c>
      <c r="F11" s="19">
        <f>'[1]S&amp;P500 (США)'!C690</f>
        <v>1682.5</v>
      </c>
      <c r="G11" s="20">
        <f t="shared" si="0"/>
        <v>0.0013748445116326113</v>
      </c>
      <c r="H11" s="20">
        <f>IF(ISERROR(F11/D11-1),"н/д",F11/D11-1)</f>
        <v>0.04745125382872217</v>
      </c>
      <c r="I11" s="20">
        <f t="shared" si="3"/>
        <v>0.15090738701270268</v>
      </c>
      <c r="J11" s="20">
        <f t="shared" si="1"/>
        <v>0.31670371671742004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3878.58</v>
      </c>
      <c r="F12" s="19">
        <f>'[1]евр-индексы'!I146*1</f>
        <v>3857.97</v>
      </c>
      <c r="G12" s="20">
        <f t="shared" si="0"/>
        <v>-0.0053138004114908766</v>
      </c>
      <c r="H12" s="20">
        <f t="shared" si="2"/>
        <v>0.024018707464936728</v>
      </c>
      <c r="I12" s="20">
        <f t="shared" si="3"/>
        <v>0.04112165674022217</v>
      </c>
      <c r="J12" s="20">
        <f t="shared" si="1"/>
        <v>0.22968674299410963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8234.81</v>
      </c>
      <c r="F13" s="19">
        <f>'[1]евр-индексы'!I36*1</f>
        <v>8203.1</v>
      </c>
      <c r="G13" s="20">
        <f t="shared" si="0"/>
        <v>-0.003850726367699897</v>
      </c>
      <c r="H13" s="20">
        <f t="shared" si="2"/>
        <v>0.027452679886571962</v>
      </c>
      <c r="I13" s="20">
        <f t="shared" si="3"/>
        <v>0.06591491755924972</v>
      </c>
      <c r="J13" s="20">
        <f t="shared" si="1"/>
        <v>0.3541116422798587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6586.11</v>
      </c>
      <c r="F14" s="19">
        <f>'[1]евр-индексы'!I35*1</f>
        <v>6586</v>
      </c>
      <c r="G14" s="20">
        <f t="shared" si="0"/>
        <v>-1.670181639834567E-05</v>
      </c>
      <c r="H14" s="20">
        <f t="shared" si="2"/>
        <v>0.0441074355795541</v>
      </c>
      <c r="I14" s="20">
        <f t="shared" si="3"/>
        <v>0.08801416764272973</v>
      </c>
      <c r="J14" s="20">
        <f t="shared" si="1"/>
        <v>0.1657297404454765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'[1]Япония'!C695</f>
        <v>14506.25</v>
      </c>
      <c r="F15" s="19">
        <f>'[1]Япония'!C690</f>
        <v>14599.12</v>
      </c>
      <c r="G15" s="20">
        <f t="shared" si="0"/>
        <v>0.006402068074106149</v>
      </c>
      <c r="H15" s="20">
        <f t="shared" si="2"/>
        <v>0.05389785237321787</v>
      </c>
      <c r="I15" s="20">
        <f t="shared" si="3"/>
        <v>0.3893259079221094</v>
      </c>
      <c r="J15" s="20">
        <f t="shared" si="1"/>
        <v>0.7399838827108165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8254.68</v>
      </c>
      <c r="F17" s="19">
        <f>'[1]азия-индексы'!K95*1</f>
        <v>8260.11</v>
      </c>
      <c r="G17" s="20">
        <f aca="true" t="shared" si="4" ref="G17:G22">IF(ISERROR(F17/E17-1),"н/д",F17/E17-1)</f>
        <v>0.0006578086612685219</v>
      </c>
      <c r="H17" s="20">
        <f aca="true" t="shared" si="5" ref="H17:H22">IF(ISERROR(F17/D17-1),"н/д",F17/D17-1)</f>
        <v>0.02788825286212049</v>
      </c>
      <c r="I17" s="20">
        <f aca="true" t="shared" si="6" ref="I17:I22">IF(ISERROR(F17/C17-1),"н/д",F17/C17-1)</f>
        <v>0.06973241505064975</v>
      </c>
      <c r="J17" s="20">
        <f aca="true" t="shared" si="7" ref="J17:J22">IF(ISERROR(F17/B17-1),"н/д",F17/B17-1)</f>
        <v>0.16453734928888042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494.1</v>
      </c>
      <c r="F18" s="19">
        <f>'[1]азия-индексы'!K107*1</f>
        <v>496.22</v>
      </c>
      <c r="G18" s="20">
        <f t="shared" si="4"/>
        <v>0.004290629427241566</v>
      </c>
      <c r="H18" s="20">
        <f t="shared" si="5"/>
        <v>0.033705524539621834</v>
      </c>
      <c r="I18" s="20">
        <f>IF(ISERROR(F18/C18-1),"н/д",F18/C18-1)</f>
        <v>0.10971464352804383</v>
      </c>
      <c r="J18" s="20">
        <f t="shared" si="7"/>
        <v>0.46239537899328087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'[1]Индия'!C695</f>
        <v>20034.48</v>
      </c>
      <c r="F19" s="19">
        <f>'[1]Индия'!C690</f>
        <v>19872.3882</v>
      </c>
      <c r="G19" s="20">
        <f t="shared" si="4"/>
        <v>-0.00809064173365115</v>
      </c>
      <c r="H19" s="20">
        <f t="shared" si="5"/>
        <v>0.015068310944410968</v>
      </c>
      <c r="I19" s="20">
        <f t="shared" si="6"/>
        <v>0.006578096413223822</v>
      </c>
      <c r="J19" s="20">
        <f t="shared" si="7"/>
        <v>0.25657540569798276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4635.7300000000005</v>
      </c>
      <c r="F20" s="19">
        <f>'[1]азия-индексы'!K103*1</f>
        <v>4646.56</v>
      </c>
      <c r="G20" s="20">
        <f t="shared" si="4"/>
        <v>0.002336201633831081</v>
      </c>
      <c r="H20" s="20">
        <f t="shared" si="5"/>
        <v>-0.02739746098860263</v>
      </c>
      <c r="I20" s="20">
        <f t="shared" si="6"/>
        <v>0.05649497850203167</v>
      </c>
      <c r="J20" s="20">
        <f>IF(ISERROR(F20/B20-1),"н/д",F20/B20-1)</f>
        <v>0.19477407195036345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2059.39</v>
      </c>
      <c r="F21" s="19">
        <f>'[1]азия-индексы'!K125*1</f>
        <v>2065.72</v>
      </c>
      <c r="G21" s="20">
        <f t="shared" si="4"/>
        <v>0.0030737257148960584</v>
      </c>
      <c r="H21" s="20">
        <f t="shared" si="5"/>
        <v>0.03532407128966941</v>
      </c>
      <c r="I21" s="20">
        <f t="shared" si="6"/>
        <v>-0.09241807150043735</v>
      </c>
      <c r="J21" s="20">
        <f t="shared" si="7"/>
        <v>-0.0610918445728208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'[1]Бразилия'!C695</f>
        <v>45533.24</v>
      </c>
      <c r="F22" s="19">
        <f>'[1]Бразилия'!C690</f>
        <v>46738.9</v>
      </c>
      <c r="G22" s="20">
        <f t="shared" si="4"/>
        <v>0.026478677994361988</v>
      </c>
      <c r="H22" s="20">
        <f t="shared" si="5"/>
        <v>-0.015134290674551854</v>
      </c>
      <c r="I22" s="20">
        <f t="shared" si="6"/>
        <v>-0.24532563980098343</v>
      </c>
      <c r="J22" s="20">
        <f t="shared" si="7"/>
        <v>-0.20241288578894634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Brent'!C695</f>
        <v>108.08</v>
      </c>
      <c r="F24" s="29">
        <f>'[1]нефть Brent'!C690</f>
        <v>108.2485</v>
      </c>
      <c r="G24" s="20">
        <f>IF(ISERROR(F24/E24-1),"н/д",F24/E24-1)</f>
        <v>0.001559030347890511</v>
      </c>
      <c r="H24" s="20">
        <f aca="true" t="shared" si="8" ref="H24:H33">IF(ISERROR(F24/D24-1),"н/д",F24/D24-1)</f>
        <v>0.056185969362864796</v>
      </c>
      <c r="I24" s="20">
        <f aca="true" t="shared" si="9" ref="I24:I33">IF(ISERROR(F24/C24-1),"н/д",F24/C24-1)</f>
        <v>-0.024963970455773588</v>
      </c>
      <c r="J24" s="20">
        <f>IF(ISERROR(F24/B24-1),"н/д",F24/B24-1)</f>
        <v>-0.03736327256558469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106.32</v>
      </c>
      <c r="F25" s="29">
        <f>'[1]сырье'!M86*1</f>
        <v>106.32</v>
      </c>
      <c r="G25" s="20">
        <f aca="true" t="shared" si="10" ref="G25:G33">IF(ISERROR(F25/E25-1),"н/д",F25/E25-1)</f>
        <v>0</v>
      </c>
      <c r="H25" s="20">
        <f t="shared" si="8"/>
        <v>0.08500867435452597</v>
      </c>
      <c r="I25" s="20">
        <f t="shared" si="9"/>
        <v>0.14126234435379992</v>
      </c>
      <c r="J25" s="20">
        <f aca="true" t="shared" si="11" ref="J25:J31">IF(ISERROR(F25/B25-1),"н/д",F25/B25-1)</f>
        <v>0.04945217648800715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'[1]Золото'!C695</f>
        <v>1283.5</v>
      </c>
      <c r="F26" s="19">
        <f>'[1]Золото'!C690</f>
        <v>1283.32</v>
      </c>
      <c r="G26" s="20">
        <f t="shared" si="10"/>
        <v>-0.00014024152707448057</v>
      </c>
      <c r="H26" s="20">
        <f t="shared" si="8"/>
        <v>0.02199569960977943</v>
      </c>
      <c r="I26" s="20">
        <f t="shared" si="9"/>
        <v>-0.22793887618818442</v>
      </c>
      <c r="J26" s="20">
        <f t="shared" si="11"/>
        <v>-0.20196620954782574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'[1]Медь'!C695</f>
        <v>6932.47</v>
      </c>
      <c r="F27" s="19">
        <f>'[1]Медь'!C690</f>
        <v>6948.71</v>
      </c>
      <c r="G27" s="20">
        <f t="shared" si="10"/>
        <v>0.0023425993909818033</v>
      </c>
      <c r="H27" s="20">
        <f t="shared" si="8"/>
        <v>-0.0016264297711360287</v>
      </c>
      <c r="I27" s="20">
        <f t="shared" si="9"/>
        <v>-0.14164922882321118</v>
      </c>
      <c r="J27" s="20">
        <f t="shared" si="11"/>
        <v>-0.07731796330717211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'[1]Никель'!C695</f>
        <v>13505</v>
      </c>
      <c r="F28" s="19">
        <f>'[1]Никель'!C690</f>
        <v>13513</v>
      </c>
      <c r="G28" s="20">
        <f t="shared" si="10"/>
        <v>0.0005923731951129607</v>
      </c>
      <c r="H28" s="20">
        <f t="shared" si="8"/>
        <v>-0.032366630862871504</v>
      </c>
      <c r="I28" s="20">
        <f t="shared" si="9"/>
        <v>-0.22002886002886002</v>
      </c>
      <c r="J28" s="20">
        <f t="shared" si="11"/>
        <v>-0.2925156064887493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'[1]Алюминий'!C695</f>
        <v>1804.5</v>
      </c>
      <c r="F29" s="19">
        <f>'[1]Алюминий'!C690</f>
        <v>1796.75</v>
      </c>
      <c r="G29" s="20">
        <f t="shared" si="10"/>
        <v>-0.004294818509282372</v>
      </c>
      <c r="H29" s="20">
        <f t="shared" si="8"/>
        <v>-0.01682626538987686</v>
      </c>
      <c r="I29" s="20">
        <f t="shared" si="9"/>
        <v>-0.1307450411223996</v>
      </c>
      <c r="J29" s="20">
        <f t="shared" si="11"/>
        <v>-0.14765295947219603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85.10000000000001</v>
      </c>
      <c r="F30" s="19" t="str">
        <f>'[1]сырье'!M105</f>
        <v>85,17</v>
      </c>
      <c r="G30" s="20">
        <f t="shared" si="10"/>
        <v>0.0008225616921269108</v>
      </c>
      <c r="H30" s="20">
        <f t="shared" si="8"/>
        <v>-0.004325461772270334</v>
      </c>
      <c r="I30" s="20">
        <f t="shared" si="9"/>
        <v>0.1337859424920127</v>
      </c>
      <c r="J30" s="20">
        <f t="shared" si="11"/>
        <v>-0.11686022397345497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'[1]Сахар'!C695</f>
        <v>16.06</v>
      </c>
      <c r="F31" s="19">
        <f>'[1]Сахар'!C690</f>
        <v>15.35</v>
      </c>
      <c r="G31" s="20">
        <f t="shared" si="10"/>
        <v>-0.04420921544209211</v>
      </c>
      <c r="H31" s="20">
        <f t="shared" si="8"/>
        <v>-0.0927895981087472</v>
      </c>
      <c r="I31" s="20">
        <f t="shared" si="9"/>
        <v>-0.1861081654294804</v>
      </c>
      <c r="J31" s="20">
        <f t="shared" si="11"/>
        <v>-0.34091884929154137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503.5</v>
      </c>
      <c r="F32" s="19">
        <f>'[1]сырье'!M102*1</f>
        <v>510.5</v>
      </c>
      <c r="G32" s="20">
        <f t="shared" si="10"/>
        <v>0.013902681231380276</v>
      </c>
      <c r="H32" s="20">
        <f t="shared" si="8"/>
        <v>0.01845386533665838</v>
      </c>
      <c r="I32" s="20">
        <f t="shared" si="9"/>
        <v>-0.2588021778584392</v>
      </c>
      <c r="J32" s="20">
        <f>IF(ISERROR(F32/B32-1),"н/д",F32/B32-1)</f>
        <v>-0.21702453987730064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'[1]Пшеница'!C695/100/0.027*E41</f>
        <v>8087.839555555555</v>
      </c>
      <c r="F33" s="19">
        <f>'[1]Пшеница'!C690/100/0.027*F41</f>
        <v>8123.3725185185185</v>
      </c>
      <c r="G33" s="20">
        <f t="shared" si="10"/>
        <v>0.004393381287906006</v>
      </c>
      <c r="H33" s="20">
        <f t="shared" si="8"/>
        <v>0.023744465129587056</v>
      </c>
      <c r="I33" s="20">
        <f t="shared" si="9"/>
        <v>-0.037670259630177894</v>
      </c>
      <c r="J33" s="20">
        <f>IF(ISERROR(F33/B33-1),"н/д",F33/B33-1)</f>
        <v>-0.024020315353008637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41470</v>
      </c>
      <c r="F35" s="32">
        <f>I1</f>
        <v>41471</v>
      </c>
      <c r="G35" s="33"/>
      <c r="H35" s="34"/>
      <c r="I35" s="33"/>
      <c r="J35" s="35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869.1</v>
      </c>
      <c r="F37" s="19">
        <f>'[1]ост. ср-тв на кс'!AI5</f>
        <v>899.1</v>
      </c>
      <c r="G37" s="20">
        <f t="shared" si="12"/>
        <v>0.03451846738004827</v>
      </c>
      <c r="H37" s="20">
        <f aca="true" t="shared" si="13" ref="H37:H42">IF(ISERROR(F37/D37-1),"н/д",F37/D37-1)</f>
        <v>-0.10314214463840399</v>
      </c>
      <c r="I37" s="20">
        <f aca="true" t="shared" si="14" ref="I37:I42">IF(ISERROR(F37/C37-1),"н/д",F37/C37-1)</f>
        <v>-0.34204171240395165</v>
      </c>
      <c r="J37" s="20">
        <f aca="true" t="shared" si="15" ref="J37:J42">IF(ISERROR(F37/B37-1),"н/д",F37/B37-1)</f>
        <v>-0.08385979213368655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670.1</v>
      </c>
      <c r="F38" s="19">
        <f>'[1]ост. ср-тв на кс'!AK5</f>
        <v>707.6</v>
      </c>
      <c r="G38" s="20">
        <f t="shared" si="12"/>
        <v>0.05596179674675428</v>
      </c>
      <c r="H38" s="20">
        <f t="shared" si="13"/>
        <v>-0.08460543337645532</v>
      </c>
      <c r="I38" s="20">
        <f t="shared" si="14"/>
        <v>-0.2792829496842534</v>
      </c>
      <c r="J38" s="20">
        <f t="shared" si="15"/>
        <v>-0.037933378653976835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6.44</v>
      </c>
      <c r="F39" s="28">
        <f>'[1]mibid-mibor'!D8</f>
        <v>6.44</v>
      </c>
      <c r="G39" s="20">
        <f t="shared" si="12"/>
        <v>0</v>
      </c>
      <c r="H39" s="20">
        <f t="shared" si="13"/>
        <v>-0.013782542113323082</v>
      </c>
      <c r="I39" s="20">
        <f t="shared" si="14"/>
        <v>-0.03880597014925369</v>
      </c>
      <c r="J39" s="20">
        <f t="shared" si="15"/>
        <v>0.014173228346456845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7.34</v>
      </c>
      <c r="F40" s="28">
        <f>'[1]mibid-mibor'!F8</f>
        <v>7.34</v>
      </c>
      <c r="G40" s="20">
        <f t="shared" si="12"/>
        <v>0</v>
      </c>
      <c r="H40" s="20">
        <f t="shared" si="13"/>
        <v>0</v>
      </c>
      <c r="I40" s="20">
        <f t="shared" si="14"/>
        <v>-0.025232403718459584</v>
      </c>
      <c r="J40" s="20">
        <f t="shared" si="15"/>
        <v>-0.006765899864682012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32.622</v>
      </c>
      <c r="F41" s="28">
        <f>'[1]МакроDelay'!Q7</f>
        <v>32.5417</v>
      </c>
      <c r="G41" s="20">
        <f>IF(ISERROR(F41/E41-1),"н/д",F41/E41-1)</f>
        <v>-0.0024615290294893732</v>
      </c>
      <c r="H41" s="20">
        <f>IF(ISERROR(F41/D41-1),"н/д",F41/D41-1)</f>
        <v>-0.00511480020789401</v>
      </c>
      <c r="I41" s="20">
        <f t="shared" si="14"/>
        <v>0.07141281479749906</v>
      </c>
      <c r="J41" s="20">
        <f t="shared" si="15"/>
        <v>0.010732670450445125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42.6076</v>
      </c>
      <c r="F42" s="28">
        <f>'[1]МакроDelay'!Q9</f>
        <v>42.5906</v>
      </c>
      <c r="G42" s="20">
        <f t="shared" si="12"/>
        <v>-0.0003989898515757151</v>
      </c>
      <c r="H42" s="20">
        <f t="shared" si="13"/>
        <v>-0.0029823493609251184</v>
      </c>
      <c r="I42" s="20">
        <f t="shared" si="14"/>
        <v>0.05871444693576211</v>
      </c>
      <c r="J42" s="20">
        <f t="shared" si="15"/>
        <v>0.02206112907301705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41446</v>
      </c>
      <c r="E43" s="37">
        <f>'[1]ЗВР-cbr'!D4</f>
        <v>41453</v>
      </c>
      <c r="F43" s="37">
        <f>'[1]ЗВР-cbr'!D3</f>
        <v>41460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514,1</v>
      </c>
      <c r="E44" s="19" t="str">
        <f>'[1]ЗВР-cbr'!L4</f>
        <v>514,5</v>
      </c>
      <c r="F44" s="19" t="str">
        <f>'[1]ЗВР-cbr'!L3</f>
        <v>505</v>
      </c>
      <c r="G44" s="20">
        <f>IF(ISERROR(F44/E44-1),"н/д",F44/E44-1)</f>
        <v>-0.01846452866861026</v>
      </c>
      <c r="H44" s="20"/>
      <c r="I44" s="20">
        <f>IF(ISERROR(F44/C44-1),"н/д",F44/C44-1)</f>
        <v>0.014056224899598346</v>
      </c>
      <c r="J44" s="20">
        <f>IF(ISERROR(F44/B44-1),"н/д",F44/B44-1)</f>
        <v>0.15375828192826146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41456</v>
      </c>
      <c r="F45" s="37">
        <v>41463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3.8</v>
      </c>
      <c r="F46" s="41">
        <v>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2013-07-16T09:05:35Z</dcterms:created>
  <dcterms:modified xsi:type="dcterms:W3CDTF">2013-07-16T09:06:25Z</dcterms:modified>
  <cp:category/>
  <cp:version/>
  <cp:contentType/>
  <cp:contentStatus/>
</cp:coreProperties>
</file>