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<sst xmlns="http://schemas.openxmlformats.org/spreadsheetml/2006/main" count="95" uniqueCount="79">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</sst>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8194,88</v>
          </cell>
          <cell r="S95">
            <v>8258.949999999999</v>
          </cell>
        </row>
        <row r="103">
          <cell r="K103" t="str">
            <v>4702,17</v>
          </cell>
          <cell r="S103">
            <v>4679</v>
          </cell>
        </row>
        <row r="107">
          <cell r="K107" t="str">
            <v>496,84</v>
          </cell>
          <cell r="S107">
            <v>497.5</v>
          </cell>
        </row>
        <row r="125">
          <cell r="K125" t="str">
            <v>2023,40</v>
          </cell>
          <cell r="S125">
            <v>2044.93</v>
          </cell>
        </row>
      </sheetData>
      <sheetData sheetId="2">
        <row r="35">
          <cell r="I35" t="str">
            <v>6599,08</v>
          </cell>
          <cell r="L35">
            <v>6571.93</v>
          </cell>
        </row>
        <row r="36">
          <cell r="I36" t="str">
            <v>8251,55</v>
          </cell>
          <cell r="L36">
            <v>8254.72</v>
          </cell>
        </row>
        <row r="146">
          <cell r="I146" t="str">
            <v>3882,88</v>
          </cell>
          <cell r="L146">
            <v>3872.02</v>
          </cell>
        </row>
      </sheetData>
      <sheetData sheetId="3">
        <row r="3">
          <cell r="D3">
            <v>41460</v>
          </cell>
          <cell r="L3" t="str">
            <v>505</v>
          </cell>
        </row>
        <row r="4">
          <cell r="D4">
            <v>41453</v>
          </cell>
          <cell r="L4" t="str">
            <v>514,5</v>
          </cell>
        </row>
        <row r="5">
          <cell r="D5">
            <v>41446</v>
          </cell>
          <cell r="L5" t="str">
            <v>514,1</v>
          </cell>
        </row>
      </sheetData>
      <sheetData sheetId="4">
        <row r="8">
          <cell r="C8">
            <v>6.44</v>
          </cell>
          <cell r="D8">
            <v>6.44</v>
          </cell>
          <cell r="E8">
            <v>7.35</v>
          </cell>
          <cell r="F8">
            <v>7.35</v>
          </cell>
        </row>
      </sheetData>
      <sheetData sheetId="5">
        <row r="7">
          <cell r="L7">
            <v>32.5417</v>
          </cell>
          <cell r="Q7">
            <v>32.4526</v>
          </cell>
        </row>
        <row r="9">
          <cell r="L9">
            <v>42.5906</v>
          </cell>
          <cell r="Q9">
            <v>42.6232</v>
          </cell>
        </row>
      </sheetData>
      <sheetData sheetId="6">
        <row r="86">
          <cell r="M86" t="str">
            <v>106,48</v>
          </cell>
          <cell r="P86">
            <v>106.48</v>
          </cell>
        </row>
        <row r="102">
          <cell r="M102" t="str">
            <v>495,75</v>
          </cell>
          <cell r="P102">
            <v>502</v>
          </cell>
        </row>
        <row r="105">
          <cell r="M105" t="str">
            <v>84,04</v>
          </cell>
          <cell r="P105">
            <v>83.67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874.6</v>
          </cell>
          <cell r="AJ5">
            <v>931.9</v>
          </cell>
          <cell r="AK5">
            <v>679.8</v>
          </cell>
          <cell r="AL5">
            <v>728.8</v>
          </cell>
        </row>
      </sheetData>
      <sheetData sheetId="12">
        <row r="690">
          <cell r="C690">
            <v>108.3757</v>
          </cell>
        </row>
        <row r="695">
          <cell r="C695">
            <v>108.61</v>
          </cell>
        </row>
      </sheetData>
      <sheetData sheetId="13">
        <row r="690">
          <cell r="C690">
            <v>1280.01</v>
          </cell>
        </row>
        <row r="695">
          <cell r="C695">
            <v>1277.5</v>
          </cell>
        </row>
      </sheetData>
      <sheetData sheetId="14">
        <row r="690">
          <cell r="C690">
            <v>6882.96</v>
          </cell>
        </row>
        <row r="695">
          <cell r="C695">
            <v>6897.2</v>
          </cell>
        </row>
      </sheetData>
      <sheetData sheetId="15">
        <row r="690">
          <cell r="C690">
            <v>13969</v>
          </cell>
        </row>
        <row r="695">
          <cell r="C695">
            <v>13970</v>
          </cell>
        </row>
      </sheetData>
      <sheetData sheetId="16">
        <row r="690">
          <cell r="C690">
            <v>1803</v>
          </cell>
        </row>
        <row r="695">
          <cell r="C695">
            <v>1803.5</v>
          </cell>
        </row>
      </sheetData>
      <sheetData sheetId="17">
        <row r="690">
          <cell r="C690">
            <v>15.35</v>
          </cell>
        </row>
        <row r="695">
          <cell r="C695">
            <v>16</v>
          </cell>
        </row>
      </sheetData>
      <sheetData sheetId="18">
        <row r="690">
          <cell r="C690">
            <v>664.6</v>
          </cell>
        </row>
        <row r="695">
          <cell r="C695">
            <v>665</v>
          </cell>
        </row>
      </sheetData>
      <sheetData sheetId="19">
        <row r="690">
          <cell r="C690">
            <v>20035.7082</v>
          </cell>
        </row>
        <row r="695">
          <cell r="C695">
            <v>19948.73</v>
          </cell>
        </row>
      </sheetData>
      <sheetData sheetId="20">
        <row r="690">
          <cell r="C690">
            <v>47407.31</v>
          </cell>
        </row>
        <row r="695">
          <cell r="C695">
            <v>46869.29</v>
          </cell>
        </row>
      </sheetData>
      <sheetData sheetId="21">
        <row r="690">
          <cell r="C690">
            <v>14808.5</v>
          </cell>
        </row>
        <row r="695">
          <cell r="C695">
            <v>14615.04</v>
          </cell>
        </row>
      </sheetData>
      <sheetData sheetId="22">
        <row r="690">
          <cell r="C690">
            <v>1680.91</v>
          </cell>
        </row>
        <row r="695">
          <cell r="C695">
            <v>1676.26</v>
          </cell>
        </row>
      </sheetData>
      <sheetData sheetId="23">
        <row r="690">
          <cell r="C690">
            <v>3610</v>
          </cell>
        </row>
        <row r="695">
          <cell r="C695">
            <v>3598.5</v>
          </cell>
        </row>
      </sheetData>
      <sheetData sheetId="24">
        <row r="690">
          <cell r="C690">
            <v>15470.52</v>
          </cell>
        </row>
        <row r="695">
          <cell r="C695">
            <v>15451.85</v>
          </cell>
        </row>
      </sheetData>
      <sheetData sheetId="25">
        <row r="690">
          <cell r="C690">
            <v>1416.25</v>
          </cell>
        </row>
        <row r="695">
          <cell r="C695">
            <v>1431.8</v>
          </cell>
        </row>
      </sheetData>
      <sheetData sheetId="26">
        <row r="690">
          <cell r="C690">
            <v>1378.32</v>
          </cell>
        </row>
        <row r="695">
          <cell r="C695">
            <v>1393.05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41473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41472</v>
      </c>
      <c r="F4" s="14">
        <f>I1</f>
        <v>41473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'[1]РТС'!C695</f>
        <v>1393.05</v>
      </c>
      <c r="F6" s="19">
        <f>'[1]РТС'!C690</f>
        <v>1378.32</v>
      </c>
      <c r="G6" s="20">
        <f>IF(ISERROR(F6/E6-1),"н/д",F6/E6-1)</f>
        <v>-0.010573920534079906</v>
      </c>
      <c r="H6" s="20">
        <f>IF(ISERROR(F6/D6-1),"н/д",F6/D6-1)</f>
        <v>0.07946900575635363</v>
      </c>
      <c r="I6" s="20">
        <f>IF(ISERROR(F6/C6-1),"н/д",F6/C6-1)</f>
        <v>-0.12548696148721528</v>
      </c>
      <c r="J6" s="20">
        <f>IF(ISERROR(F6/B6-1),"н/д",F6/B6-1)</f>
        <v>-0.03627004114200216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'[1]ММВБ'!C695</f>
        <v>1431.8</v>
      </c>
      <c r="F7" s="19">
        <f>'[1]ММВБ'!C690</f>
        <v>1416.25</v>
      </c>
      <c r="G7" s="20">
        <f>IF(ISERROR(F7/E7-1),"н/д",F7/E7-1)</f>
        <v>-0.010860455370861777</v>
      </c>
      <c r="H7" s="20">
        <f>IF(ISERROR(F7/D7-1),"н/д",F7/D7-1)</f>
        <v>0.05993249361982378</v>
      </c>
      <c r="I7" s="20">
        <f>IF(ISERROR(F7/C7-1),"н/д",F7/C7-1)</f>
        <v>-0.0650704374117056</v>
      </c>
      <c r="J7" s="20">
        <f>IF(ISERROR(F7/B7-1),"н/д",F7/B7-1)</f>
        <v>-0.022168045779469847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(США)'!C695</f>
        <v>15451.85</v>
      </c>
      <c r="F9" s="19">
        <f>'[1]DJIA (США)'!C690</f>
        <v>15470.52</v>
      </c>
      <c r="G9" s="20">
        <f aca="true" t="shared" si="0" ref="G9:G15">IF(ISERROR(F9/E9-1),"н/д",F9/E9-1)</f>
        <v>0.001208269559955566</v>
      </c>
      <c r="H9" s="20">
        <f>IF(ISERROR(F9/D9-1),"н/д",F9/D9-1)</f>
        <v>0.0376213982937168</v>
      </c>
      <c r="I9" s="20">
        <f>IF(ISERROR(F9/C9-1),"н/д",F9/C9-1)</f>
        <v>0.15587154791176805</v>
      </c>
      <c r="J9" s="20">
        <f aca="true" t="shared" si="1" ref="J9:J15">IF(ISERROR(F9/B9-1),"н/д",F9/B9-1)</f>
        <v>0.2516666581670324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(США)'!C695</f>
        <v>3598.5</v>
      </c>
      <c r="F10" s="19">
        <f>'[1]NASDAQ Composite (США)'!C690</f>
        <v>3610</v>
      </c>
      <c r="G10" s="20">
        <f t="shared" si="0"/>
        <v>0.0031957760177852013</v>
      </c>
      <c r="H10" s="20">
        <f aca="true" t="shared" si="2" ref="H10:H15">IF(ISERROR(F10/D10-1),"н/д",F10/D10-1)</f>
        <v>0.0607507529567326</v>
      </c>
      <c r="I10" s="20">
        <f aca="true" t="shared" si="3" ref="I10:I15">IF(ISERROR(F10/C10-1),"н/д",F10/C10-1)</f>
        <v>0.164963324631068</v>
      </c>
      <c r="J10" s="20">
        <f t="shared" si="1"/>
        <v>0.34993304839047146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(США)'!C695</f>
        <v>1676.26</v>
      </c>
      <c r="F11" s="19">
        <f>'[1]S&amp;P500 (США)'!C690</f>
        <v>1680.91</v>
      </c>
      <c r="G11" s="20">
        <f t="shared" si="0"/>
        <v>0.0027740326679632776</v>
      </c>
      <c r="H11" s="20">
        <f>IF(ISERROR(F11/D11-1),"н/д",F11/D11-1)</f>
        <v>0.0464613890479868</v>
      </c>
      <c r="I11" s="20">
        <f t="shared" si="3"/>
        <v>0.14981975388025082</v>
      </c>
      <c r="J11" s="20">
        <f t="shared" si="1"/>
        <v>0.31545940235808523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3872.02</v>
      </c>
      <c r="F12" s="19">
        <f>'[1]евр-индексы'!I146*1</f>
        <v>3882.88</v>
      </c>
      <c r="G12" s="20">
        <f t="shared" si="0"/>
        <v>0.002804737578834926</v>
      </c>
      <c r="H12" s="20">
        <f t="shared" si="2"/>
        <v>0.03063055411043991</v>
      </c>
      <c r="I12" s="20">
        <f t="shared" si="3"/>
        <v>0.047843933084879886</v>
      </c>
      <c r="J12" s="20">
        <f t="shared" si="1"/>
        <v>0.23762653951092627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8254.72</v>
      </c>
      <c r="F13" s="19">
        <f>'[1]евр-индексы'!I36*1</f>
        <v>8251.55</v>
      </c>
      <c r="G13" s="20">
        <f t="shared" si="0"/>
        <v>-0.0003840227167002386</v>
      </c>
      <c r="H13" s="20">
        <f t="shared" si="2"/>
        <v>0.03352112746620706</v>
      </c>
      <c r="I13" s="20">
        <f t="shared" si="3"/>
        <v>0.07221053479611683</v>
      </c>
      <c r="J13" s="20">
        <f t="shared" si="1"/>
        <v>0.36210943690243513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6571.93</v>
      </c>
      <c r="F14" s="19">
        <f>'[1]евр-индексы'!I35*1</f>
        <v>6599.08</v>
      </c>
      <c r="G14" s="20">
        <f t="shared" si="0"/>
        <v>0.0041312065101117845</v>
      </c>
      <c r="H14" s="20">
        <f t="shared" si="2"/>
        <v>0.046181065287628886</v>
      </c>
      <c r="I14" s="20">
        <f t="shared" si="3"/>
        <v>0.09017499748068403</v>
      </c>
      <c r="J14" s="20">
        <f t="shared" si="1"/>
        <v>0.16804491581824088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'[1]Япония'!C695</f>
        <v>14615.04</v>
      </c>
      <c r="F15" s="19">
        <f>'[1]Япония'!C690</f>
        <v>14808.5</v>
      </c>
      <c r="G15" s="20">
        <f t="shared" si="0"/>
        <v>0.01323704895778599</v>
      </c>
      <c r="H15" s="20">
        <f t="shared" si="2"/>
        <v>0.06901281357155753</v>
      </c>
      <c r="I15" s="20">
        <f t="shared" si="3"/>
        <v>0.4092515649891608</v>
      </c>
      <c r="J15" s="20">
        <f t="shared" si="1"/>
        <v>0.7649386625442578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8258.949999999999</v>
      </c>
      <c r="F17" s="19">
        <f>'[1]азия-индексы'!K95*1</f>
        <v>8194.88</v>
      </c>
      <c r="G17" s="20">
        <f aca="true" t="shared" si="4" ref="G17:G22">IF(ISERROR(F17/E17-1),"н/д",F17/E17-1)</f>
        <v>-0.007757644736921754</v>
      </c>
      <c r="H17" s="20">
        <f aca="true" t="shared" si="5" ref="H17:H22">IF(ISERROR(F17/D17-1),"н/д",F17/D17-1)</f>
        <v>0.019771030363364694</v>
      </c>
      <c r="I17" s="20">
        <f aca="true" t="shared" si="6" ref="I17:I22">IF(ISERROR(F17/C17-1),"н/д",F17/C17-1)</f>
        <v>0.06128474965227659</v>
      </c>
      <c r="J17" s="20">
        <f aca="true" t="shared" si="7" ref="J17:J22">IF(ISERROR(F17/B17-1),"н/д",F17/B17-1)</f>
        <v>0.15534101034253278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497.5</v>
      </c>
      <c r="F18" s="19">
        <f>'[1]азия-индексы'!K107*1</f>
        <v>496.84</v>
      </c>
      <c r="G18" s="20">
        <f t="shared" si="4"/>
        <v>-0.0013266331658291497</v>
      </c>
      <c r="H18" s="20">
        <f t="shared" si="5"/>
        <v>0.03499708357636866</v>
      </c>
      <c r="I18" s="20">
        <f>IF(ISERROR(F18/C18-1),"н/д",F18/C18-1)</f>
        <v>0.11110117184005719</v>
      </c>
      <c r="J18" s="20">
        <f t="shared" si="7"/>
        <v>0.464222562772604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'[1]Индия'!C695</f>
        <v>19948.73</v>
      </c>
      <c r="F19" s="19">
        <f>'[1]Индия'!C690</f>
        <v>20035.7082</v>
      </c>
      <c r="G19" s="20">
        <f t="shared" si="4"/>
        <v>0.0043600870832378735</v>
      </c>
      <c r="H19" s="20">
        <f t="shared" si="5"/>
        <v>0.023410587417423967</v>
      </c>
      <c r="I19" s="20">
        <f t="shared" si="6"/>
        <v>0.014850596580375797</v>
      </c>
      <c r="J19" s="20">
        <f t="shared" si="7"/>
        <v>0.26690249337326244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4679</v>
      </c>
      <c r="F20" s="19">
        <f>'[1]азия-индексы'!K103*1</f>
        <v>4702.17</v>
      </c>
      <c r="G20" s="20">
        <f t="shared" si="4"/>
        <v>0.004951912801880676</v>
      </c>
      <c r="H20" s="20">
        <f t="shared" si="5"/>
        <v>-0.015757360097960138</v>
      </c>
      <c r="I20" s="20">
        <f t="shared" si="6"/>
        <v>0.06913910356541142</v>
      </c>
      <c r="J20" s="20">
        <f>IF(ISERROR(F20/B20-1),"н/д",F20/B20-1)</f>
        <v>0.2090731203089684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2044.93</v>
      </c>
      <c r="F21" s="19">
        <f>'[1]азия-индексы'!K125*1</f>
        <v>2023.4</v>
      </c>
      <c r="G21" s="20">
        <f t="shared" si="4"/>
        <v>-0.010528477747404508</v>
      </c>
      <c r="H21" s="20">
        <f t="shared" si="5"/>
        <v>0.014113590345021132</v>
      </c>
      <c r="I21" s="20">
        <f t="shared" si="6"/>
        <v>-0.11101152425013294</v>
      </c>
      <c r="J21" s="20">
        <f t="shared" si="7"/>
        <v>-0.08032707158213381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'[1]Бразилия'!C695</f>
        <v>46869.29</v>
      </c>
      <c r="F22" s="19">
        <f>'[1]Бразилия'!C690</f>
        <v>47407.31</v>
      </c>
      <c r="G22" s="20">
        <f t="shared" si="4"/>
        <v>0.011479158314538163</v>
      </c>
      <c r="H22" s="20">
        <f t="shared" si="5"/>
        <v>-0.001049789567974302</v>
      </c>
      <c r="I22" s="20">
        <f t="shared" si="6"/>
        <v>-0.2345330903592845</v>
      </c>
      <c r="J22" s="20">
        <f t="shared" si="7"/>
        <v>-0.19100664381470633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Brent'!C695</f>
        <v>108.61</v>
      </c>
      <c r="F24" s="29">
        <f>'[1]нефть Brent'!C690</f>
        <v>108.3757</v>
      </c>
      <c r="G24" s="20">
        <f>IF(ISERROR(F24/E24-1),"н/д",F24/E24-1)</f>
        <v>-0.0021572599208176113</v>
      </c>
      <c r="H24" s="20">
        <f aca="true" t="shared" si="8" ref="H24:H33">IF(ISERROR(F24/D24-1),"н/д",F24/D24-1)</f>
        <v>0.05742706605522496</v>
      </c>
      <c r="I24" s="20">
        <f aca="true" t="shared" si="9" ref="I24:I33">IF(ISERROR(F24/C24-1),"н/д",F24/C24-1)</f>
        <v>-0.023818230949378516</v>
      </c>
      <c r="J24" s="20">
        <f>IF(ISERROR(F24/B24-1),"н/д",F24/B24-1)</f>
        <v>-0.036232103156958684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106.48</v>
      </c>
      <c r="F25" s="29">
        <f>'[1]сырье'!M86*1</f>
        <v>106.48</v>
      </c>
      <c r="G25" s="20">
        <f aca="true" t="shared" si="10" ref="G25:G33">IF(ISERROR(F25/E25-1),"н/д",F25/E25-1)</f>
        <v>0</v>
      </c>
      <c r="H25" s="20">
        <f t="shared" si="8"/>
        <v>0.0866414940300031</v>
      </c>
      <c r="I25" s="20">
        <f t="shared" si="9"/>
        <v>0.14297981966509243</v>
      </c>
      <c r="J25" s="20">
        <f aca="true" t="shared" si="11" ref="J25:J31">IF(ISERROR(F25/B25-1),"н/д",F25/B25-1)</f>
        <v>0.05103148751357245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'[1]Золото'!C695</f>
        <v>1277.5</v>
      </c>
      <c r="F26" s="19">
        <f>'[1]Золото'!C690</f>
        <v>1280.01</v>
      </c>
      <c r="G26" s="20">
        <f t="shared" si="10"/>
        <v>0.0019647749510762758</v>
      </c>
      <c r="H26" s="20">
        <f t="shared" si="8"/>
        <v>0.019359719678267107</v>
      </c>
      <c r="I26" s="20">
        <f t="shared" si="9"/>
        <v>-0.22993021297076166</v>
      </c>
      <c r="J26" s="20">
        <f t="shared" si="11"/>
        <v>-0.20402453626789296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'[1]Медь'!C695</f>
        <v>6897.2</v>
      </c>
      <c r="F27" s="19">
        <f>'[1]Медь'!C690</f>
        <v>6882.96</v>
      </c>
      <c r="G27" s="20">
        <f t="shared" si="10"/>
        <v>-0.0020646059270428285</v>
      </c>
      <c r="H27" s="20">
        <f t="shared" si="8"/>
        <v>-0.011073228132637336</v>
      </c>
      <c r="I27" s="20">
        <f t="shared" si="9"/>
        <v>-0.14977110514340208</v>
      </c>
      <c r="J27" s="20">
        <f t="shared" si="11"/>
        <v>-0.08604855415245904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'[1]Никель'!C695</f>
        <v>13970</v>
      </c>
      <c r="F28" s="19">
        <f>'[1]Никель'!C690</f>
        <v>13969</v>
      </c>
      <c r="G28" s="20">
        <f t="shared" si="10"/>
        <v>-7.158196134571249E-05</v>
      </c>
      <c r="H28" s="20">
        <f t="shared" si="8"/>
        <v>0.00028643036161835056</v>
      </c>
      <c r="I28" s="20">
        <f t="shared" si="9"/>
        <v>-0.19370851370851372</v>
      </c>
      <c r="J28" s="20">
        <f t="shared" si="11"/>
        <v>-0.268641345892203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'[1]Алюминий'!C695</f>
        <v>1803.5</v>
      </c>
      <c r="F29" s="19">
        <f>'[1]Алюминий'!C690</f>
        <v>1803</v>
      </c>
      <c r="G29" s="20">
        <f t="shared" si="10"/>
        <v>-0.00027723870252283067</v>
      </c>
      <c r="H29" s="20">
        <f t="shared" si="8"/>
        <v>-0.013406292749657989</v>
      </c>
      <c r="I29" s="20">
        <f t="shared" si="9"/>
        <v>-0.12772133526850504</v>
      </c>
      <c r="J29" s="20">
        <f t="shared" si="11"/>
        <v>-0.14468806786050892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83.67</v>
      </c>
      <c r="F30" s="19" t="str">
        <f>'[1]сырье'!M105</f>
        <v>84,04</v>
      </c>
      <c r="G30" s="20">
        <f t="shared" si="10"/>
        <v>0.004422134576311798</v>
      </c>
      <c r="H30" s="20">
        <f t="shared" si="8"/>
        <v>-0.01753565583352812</v>
      </c>
      <c r="I30" s="20">
        <f t="shared" si="9"/>
        <v>0.1187433439829606</v>
      </c>
      <c r="J30" s="20">
        <f t="shared" si="11"/>
        <v>-0.1285773537951057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'[1]Сахар'!C695</f>
        <v>16</v>
      </c>
      <c r="F31" s="19">
        <f>'[1]Сахар'!C690</f>
        <v>15.35</v>
      </c>
      <c r="G31" s="20">
        <f t="shared" si="10"/>
        <v>-0.04062500000000002</v>
      </c>
      <c r="H31" s="20">
        <f t="shared" si="8"/>
        <v>-0.0927895981087472</v>
      </c>
      <c r="I31" s="20">
        <f t="shared" si="9"/>
        <v>-0.1861081654294804</v>
      </c>
      <c r="J31" s="20">
        <f t="shared" si="11"/>
        <v>-0.34091884929154137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502</v>
      </c>
      <c r="F32" s="19">
        <f>'[1]сырье'!M102*1</f>
        <v>495.75</v>
      </c>
      <c r="G32" s="20">
        <f t="shared" si="10"/>
        <v>-0.01245019920318724</v>
      </c>
      <c r="H32" s="20">
        <f t="shared" si="8"/>
        <v>-0.010972568578553665</v>
      </c>
      <c r="I32" s="20">
        <f t="shared" si="9"/>
        <v>-0.2802177858439201</v>
      </c>
      <c r="J32" s="20">
        <f>IF(ISERROR(F32/B32-1),"н/д",F32/B32-1)</f>
        <v>-0.2396472392638037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'[1]Пшеница'!C695/100/0.027*E41</f>
        <v>8014.900185185185</v>
      </c>
      <c r="F33" s="19">
        <f>'[1]Пшеница'!C690/100/0.027*F41</f>
        <v>7988.147392592592</v>
      </c>
      <c r="G33" s="20">
        <f t="shared" si="10"/>
        <v>-0.003337882191227215</v>
      </c>
      <c r="H33" s="20">
        <f t="shared" si="8"/>
        <v>0.006702777838067275</v>
      </c>
      <c r="I33" s="20">
        <f t="shared" si="9"/>
        <v>-0.053689611202092036</v>
      </c>
      <c r="J33" s="20">
        <f>IF(ISERROR(F33/B33-1),"н/д",F33/B33-1)</f>
        <v>-0.040266889723034494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41472</v>
      </c>
      <c r="F35" s="32">
        <f>I1</f>
        <v>41473</v>
      </c>
      <c r="G35" s="33"/>
      <c r="H35" s="34"/>
      <c r="I35" s="33"/>
      <c r="J35" s="35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931.9</v>
      </c>
      <c r="F37" s="19">
        <f>'[1]ост. ср-тв на кс'!AI5</f>
        <v>874.6</v>
      </c>
      <c r="G37" s="20">
        <f t="shared" si="12"/>
        <v>-0.06148728404335224</v>
      </c>
      <c r="H37" s="20">
        <f aca="true" t="shared" si="13" ref="H37:H42">IF(ISERROR(F37/D37-1),"н/д",F37/D37-1)</f>
        <v>-0.12758104738154608</v>
      </c>
      <c r="I37" s="20">
        <f aca="true" t="shared" si="14" ref="I37:I42">IF(ISERROR(F37/C37-1),"н/д",F37/C37-1)</f>
        <v>-0.3599707281375777</v>
      </c>
      <c r="J37" s="20">
        <f aca="true" t="shared" si="15" ref="J37:J42">IF(ISERROR(F37/B37-1),"н/д",F37/B37-1)</f>
        <v>-0.10882412879559811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728.8</v>
      </c>
      <c r="F38" s="19">
        <f>'[1]ост. ср-тв на кс'!AK5</f>
        <v>679.8</v>
      </c>
      <c r="G38" s="20">
        <f t="shared" si="12"/>
        <v>-0.06723380900109766</v>
      </c>
      <c r="H38" s="20">
        <f t="shared" si="13"/>
        <v>-0.12056921086675298</v>
      </c>
      <c r="I38" s="20">
        <f t="shared" si="14"/>
        <v>-0.3075982888572011</v>
      </c>
      <c r="J38" s="20">
        <f t="shared" si="15"/>
        <v>-0.07573079537729444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6.44</v>
      </c>
      <c r="F39" s="28">
        <f>'[1]mibid-mibor'!D8</f>
        <v>6.44</v>
      </c>
      <c r="G39" s="20">
        <f t="shared" si="12"/>
        <v>0</v>
      </c>
      <c r="H39" s="20">
        <f t="shared" si="13"/>
        <v>-0.013782542113323082</v>
      </c>
      <c r="I39" s="20">
        <f t="shared" si="14"/>
        <v>-0.03880597014925369</v>
      </c>
      <c r="J39" s="20">
        <f t="shared" si="15"/>
        <v>0.014173228346456845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7.35</v>
      </c>
      <c r="F40" s="28">
        <f>'[1]mibid-mibor'!F8</f>
        <v>7.35</v>
      </c>
      <c r="G40" s="20">
        <f t="shared" si="12"/>
        <v>0</v>
      </c>
      <c r="H40" s="20">
        <f t="shared" si="13"/>
        <v>0.0013623978201635634</v>
      </c>
      <c r="I40" s="20">
        <f t="shared" si="14"/>
        <v>-0.02390438247011961</v>
      </c>
      <c r="J40" s="20">
        <f t="shared" si="15"/>
        <v>-0.005412719891745632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32.5417</v>
      </c>
      <c r="F41" s="28">
        <f>'[1]МакроDelay'!Q7</f>
        <v>32.4526</v>
      </c>
      <c r="G41" s="20">
        <f>IF(ISERROR(F41/E41-1),"н/д",F41/E41-1)</f>
        <v>-0.0027380253643787267</v>
      </c>
      <c r="H41" s="20">
        <f>IF(ISERROR(F41/D41-1),"н/д",F41/D41-1)</f>
        <v>-0.007838821119569683</v>
      </c>
      <c r="I41" s="20">
        <f t="shared" si="14"/>
        <v>0.0684792593348631</v>
      </c>
      <c r="J41" s="20">
        <f t="shared" si="15"/>
        <v>0.00796525876214571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42.5906</v>
      </c>
      <c r="F42" s="28">
        <f>'[1]МакроDelay'!Q9</f>
        <v>42.6232</v>
      </c>
      <c r="G42" s="20">
        <f t="shared" si="12"/>
        <v>0.0007654271130248524</v>
      </c>
      <c r="H42" s="20">
        <f t="shared" si="13"/>
        <v>-0.0022192050189616674</v>
      </c>
      <c r="I42" s="20">
        <f t="shared" si="14"/>
        <v>0.05952481567839785</v>
      </c>
      <c r="J42" s="20">
        <f t="shared" si="15"/>
        <v>0.02284344237237823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41446</v>
      </c>
      <c r="E43" s="37">
        <f>'[1]ЗВР-cbr'!D4</f>
        <v>41453</v>
      </c>
      <c r="F43" s="37">
        <f>'[1]ЗВР-cbr'!D3</f>
        <v>41460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514,1</v>
      </c>
      <c r="E44" s="19" t="str">
        <f>'[1]ЗВР-cbr'!L4</f>
        <v>514,5</v>
      </c>
      <c r="F44" s="19" t="str">
        <f>'[1]ЗВР-cbr'!L3</f>
        <v>505</v>
      </c>
      <c r="G44" s="20">
        <f>IF(ISERROR(F44/E44-1),"н/д",F44/E44-1)</f>
        <v>-0.01846452866861026</v>
      </c>
      <c r="H44" s="20"/>
      <c r="I44" s="20">
        <f>IF(ISERROR(F44/C44-1),"н/д",F44/C44-1)</f>
        <v>0.014056224899598346</v>
      </c>
      <c r="J44" s="20">
        <f>IF(ISERROR(F44/B44-1),"н/д",F44/B44-1)</f>
        <v>0.15375828192826146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41456</v>
      </c>
      <c r="F45" s="37">
        <v>41463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3.8</v>
      </c>
      <c r="F46" s="41">
        <v>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2013-07-18T09:04:23Z</dcterms:created>
  <dcterms:modified xsi:type="dcterms:W3CDTF">2013-07-18T09:05:20Z</dcterms:modified>
  <cp:category/>
  <cp:version/>
  <cp:contentType/>
  <cp:contentStatus/>
</cp:coreProperties>
</file>