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<sst xmlns="http://schemas.openxmlformats.org/spreadsheetml/2006/main" count="95" uniqueCount="79">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</sst>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8214,65</v>
          </cell>
          <cell r="S95">
            <v>8105.45</v>
          </cell>
        </row>
        <row r="103">
          <cell r="K103" t="str">
            <v>4741,55</v>
          </cell>
          <cell r="S103">
            <v>4678.9800000000005</v>
          </cell>
        </row>
        <row r="107">
          <cell r="K107" t="str">
            <v>504,29</v>
          </cell>
          <cell r="S107">
            <v>506.16</v>
          </cell>
        </row>
        <row r="125">
          <cell r="K125" t="str">
            <v>2043,88</v>
          </cell>
          <cell r="S125">
            <v>2004.7700000000002</v>
          </cell>
        </row>
      </sheetData>
      <sheetData sheetId="2">
        <row r="35">
          <cell r="I35" t="str">
            <v>6624,08</v>
          </cell>
          <cell r="L35">
            <v>6623.17</v>
          </cell>
        </row>
        <row r="36">
          <cell r="I36" t="str">
            <v>8337,94</v>
          </cell>
          <cell r="L36">
            <v>8331.060000000001</v>
          </cell>
        </row>
        <row r="146">
          <cell r="I146" t="str">
            <v>3941,49</v>
          </cell>
          <cell r="L146">
            <v>3939.9199999999996</v>
          </cell>
        </row>
      </sheetData>
      <sheetData sheetId="3">
        <row r="3">
          <cell r="D3">
            <v>41467</v>
          </cell>
          <cell r="L3" t="str">
            <v>506</v>
          </cell>
        </row>
        <row r="4">
          <cell r="D4">
            <v>41460</v>
          </cell>
          <cell r="L4" t="str">
            <v>505</v>
          </cell>
        </row>
        <row r="5">
          <cell r="D5">
            <v>41453</v>
          </cell>
          <cell r="L5" t="str">
            <v>514,5</v>
          </cell>
        </row>
      </sheetData>
      <sheetData sheetId="4">
        <row r="8">
          <cell r="C8">
            <v>6.4</v>
          </cell>
          <cell r="D8">
            <v>6.4</v>
          </cell>
          <cell r="E8">
            <v>7.32</v>
          </cell>
          <cell r="F8">
            <v>7.32</v>
          </cell>
        </row>
      </sheetData>
      <sheetData sheetId="5">
        <row r="7">
          <cell r="L7">
            <v>32.3236</v>
          </cell>
          <cell r="Q7">
            <v>32.3106</v>
          </cell>
        </row>
        <row r="9">
          <cell r="L9">
            <v>42.5088</v>
          </cell>
          <cell r="Q9">
            <v>42.6209</v>
          </cell>
        </row>
      </sheetData>
      <sheetData sheetId="6">
        <row r="86">
          <cell r="M86" t="str">
            <v>106,23</v>
          </cell>
          <cell r="P86">
            <v>106.94</v>
          </cell>
        </row>
        <row r="102">
          <cell r="M102" t="str">
            <v>491,75</v>
          </cell>
          <cell r="P102">
            <v>498</v>
          </cell>
        </row>
        <row r="105">
          <cell r="M105" t="str">
            <v>86,50</v>
          </cell>
          <cell r="P105">
            <v>86.19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1">
          <cell r="B31">
            <v>102.6</v>
          </cell>
        </row>
        <row r="32">
          <cell r="B32">
            <v>100</v>
          </cell>
        </row>
        <row r="34">
          <cell r="B34">
            <v>98.6</v>
          </cell>
        </row>
      </sheetData>
      <sheetData sheetId="10">
        <row r="5">
          <cell r="AI5">
            <v>855.4</v>
          </cell>
          <cell r="AJ5">
            <v>844.1</v>
          </cell>
          <cell r="AK5">
            <v>667.8</v>
          </cell>
          <cell r="AL5">
            <v>654.5</v>
          </cell>
        </row>
      </sheetData>
      <sheetData sheetId="12">
        <row r="689">
          <cell r="C689">
            <v>107.6416</v>
          </cell>
        </row>
        <row r="694">
          <cell r="C694">
            <v>108.15</v>
          </cell>
        </row>
      </sheetData>
      <sheetData sheetId="13">
        <row r="689">
          <cell r="C689">
            <v>1330.47</v>
          </cell>
        </row>
        <row r="694">
          <cell r="C694">
            <v>1336</v>
          </cell>
        </row>
      </sheetData>
      <sheetData sheetId="14">
        <row r="689">
          <cell r="C689">
            <v>6983.26</v>
          </cell>
        </row>
        <row r="694">
          <cell r="C694">
            <v>7021.76</v>
          </cell>
        </row>
      </sheetData>
      <sheetData sheetId="15">
        <row r="689">
          <cell r="C689">
            <v>14063</v>
          </cell>
        </row>
        <row r="694">
          <cell r="C694">
            <v>14070</v>
          </cell>
        </row>
      </sheetData>
      <sheetData sheetId="16">
        <row r="689">
          <cell r="C689">
            <v>1847.5</v>
          </cell>
        </row>
        <row r="694">
          <cell r="C694">
            <v>1848</v>
          </cell>
        </row>
      </sheetData>
      <sheetData sheetId="17">
        <row r="689">
          <cell r="C689">
            <v>16.06</v>
          </cell>
        </row>
        <row r="694">
          <cell r="C694">
            <v>16.29</v>
          </cell>
        </row>
      </sheetData>
      <sheetData sheetId="18">
        <row r="689">
          <cell r="C689">
            <v>653.4</v>
          </cell>
        </row>
        <row r="694">
          <cell r="C694">
            <v>659.6</v>
          </cell>
        </row>
      </sheetData>
      <sheetData sheetId="19">
        <row r="689">
          <cell r="C689">
            <v>20299.1126</v>
          </cell>
        </row>
        <row r="694">
          <cell r="C694">
            <v>20159.12</v>
          </cell>
        </row>
      </sheetData>
      <sheetData sheetId="20">
        <row r="689">
          <cell r="C689">
            <v>48574.09</v>
          </cell>
        </row>
        <row r="694">
          <cell r="C694">
            <v>47400.23</v>
          </cell>
        </row>
      </sheetData>
      <sheetData sheetId="21">
        <row r="689">
          <cell r="C689">
            <v>14778.51</v>
          </cell>
        </row>
        <row r="694">
          <cell r="C694">
            <v>14658.04</v>
          </cell>
        </row>
      </sheetData>
      <sheetData sheetId="22">
        <row r="689">
          <cell r="C689">
            <v>1695.53</v>
          </cell>
        </row>
        <row r="694">
          <cell r="C694">
            <v>1692.09</v>
          </cell>
        </row>
      </sheetData>
      <sheetData sheetId="23">
        <row r="689">
          <cell r="C689">
            <v>3600.39</v>
          </cell>
        </row>
        <row r="694">
          <cell r="C694">
            <v>3587.61</v>
          </cell>
        </row>
      </sheetData>
      <sheetData sheetId="24">
        <row r="689">
          <cell r="C689">
            <v>15545.55</v>
          </cell>
        </row>
        <row r="694">
          <cell r="C694">
            <v>15543.74</v>
          </cell>
        </row>
      </sheetData>
      <sheetData sheetId="25">
        <row r="689">
          <cell r="C689">
            <v>1427.54</v>
          </cell>
        </row>
        <row r="694">
          <cell r="C694">
            <v>1415.52</v>
          </cell>
        </row>
      </sheetData>
      <sheetData sheetId="26">
        <row r="689">
          <cell r="C689">
            <v>1390.55</v>
          </cell>
        </row>
        <row r="694">
          <cell r="C694">
            <v>1380.01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41478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41477</v>
      </c>
      <c r="F4" s="14">
        <f>I1</f>
        <v>41478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'[1]РТС'!C694</f>
        <v>1380.01</v>
      </c>
      <c r="F6" s="19">
        <f>'[1]РТС'!C689</f>
        <v>1390.55</v>
      </c>
      <c r="G6" s="20">
        <f>IF(ISERROR(F6/E6-1),"н/д",F6/E6-1)</f>
        <v>0.007637625814305604</v>
      </c>
      <c r="H6" s="20">
        <f>IF(ISERROR(F6/D6-1),"н/д",F6/D6-1)</f>
        <v>0.08904726475310332</v>
      </c>
      <c r="I6" s="20">
        <f>IF(ISERROR(F6/C6-1),"н/д",F6/C6-1)</f>
        <v>-0.11772730156715938</v>
      </c>
      <c r="J6" s="20">
        <f>IF(ISERROR(F6/B6-1),"н/д",F6/B6-1)</f>
        <v>-0.027718748701325513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'[1]ММВБ'!C694</f>
        <v>1415.52</v>
      </c>
      <c r="F7" s="19">
        <f>'[1]ММВБ'!C689</f>
        <v>1427.54</v>
      </c>
      <c r="G7" s="20">
        <f>IF(ISERROR(F7/E7-1),"н/д",F7/E7-1)</f>
        <v>0.00849157906635023</v>
      </c>
      <c r="H7" s="20">
        <f>IF(ISERROR(F7/D7-1),"н/д",F7/D7-1)</f>
        <v>0.06838201725828297</v>
      </c>
      <c r="I7" s="20">
        <f>IF(ISERROR(F7/C7-1),"н/д",F7/C7-1)</f>
        <v>-0.057617406688583395</v>
      </c>
      <c r="J7" s="20">
        <f>IF(ISERROR(F7/B7-1),"н/д",F7/B7-1)</f>
        <v>-0.014373007641323432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(США)'!C694</f>
        <v>15543.74</v>
      </c>
      <c r="F9" s="19">
        <f>'[1]DJIA (США)'!C689</f>
        <v>15545.55</v>
      </c>
      <c r="G9" s="20">
        <f aca="true" t="shared" si="0" ref="G9:G15">IF(ISERROR(F9/E9-1),"н/д",F9/E9-1)</f>
        <v>0.00011644559160139956</v>
      </c>
      <c r="H9" s="20">
        <f>IF(ISERROR(F9/D9-1),"н/д",F9/D9-1)</f>
        <v>0.04265372645812082</v>
      </c>
      <c r="I9" s="20">
        <f>IF(ISERROR(F9/C9-1),"н/д",F9/C9-1)</f>
        <v>0.16147737384650207</v>
      </c>
      <c r="J9" s="20">
        <f aca="true" t="shared" si="1" ref="J9:J15">IF(ISERROR(F9/B9-1),"н/д",F9/B9-1)</f>
        <v>0.2577370778660646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(США)'!C694</f>
        <v>3587.61</v>
      </c>
      <c r="F10" s="19">
        <f>'[1]NASDAQ Composite (США)'!C689</f>
        <v>3600.39</v>
      </c>
      <c r="G10" s="20">
        <f t="shared" si="0"/>
        <v>0.003562260111884985</v>
      </c>
      <c r="H10" s="20">
        <f aca="true" t="shared" si="2" ref="H10:H15">IF(ISERROR(F10/D10-1),"н/д",F10/D10-1)</f>
        <v>0.057926981561742474</v>
      </c>
      <c r="I10" s="20">
        <f aca="true" t="shared" si="3" ref="I10:I15">IF(ISERROR(F10/C10-1),"н/д",F10/C10-1)</f>
        <v>0.16186213417408624</v>
      </c>
      <c r="J10" s="20">
        <f t="shared" si="1"/>
        <v>0.34633945930597476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(США)'!C694</f>
        <v>1692.09</v>
      </c>
      <c r="F11" s="19">
        <f>'[1]S&amp;P500 (США)'!C689</f>
        <v>1695.53</v>
      </c>
      <c r="G11" s="20">
        <f t="shared" si="0"/>
        <v>0.00203298878901248</v>
      </c>
      <c r="H11" s="20">
        <f>IF(ISERROR(F11/D11-1),"н/д",F11/D11-1)</f>
        <v>0.055563164579027324</v>
      </c>
      <c r="I11" s="20">
        <f t="shared" si="3"/>
        <v>0.15982050633084555</v>
      </c>
      <c r="J11" s="20">
        <f t="shared" si="1"/>
        <v>0.32690083376278567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3939.9199999999996</v>
      </c>
      <c r="F12" s="19">
        <f>'[1]евр-индексы'!I146*1</f>
        <v>3941.49</v>
      </c>
      <c r="G12" s="20">
        <f t="shared" si="0"/>
        <v>0.0003984852484315571</v>
      </c>
      <c r="H12" s="20">
        <f t="shared" si="2"/>
        <v>0.04618737193030875</v>
      </c>
      <c r="I12" s="20">
        <f t="shared" si="3"/>
        <v>0.06366057766779387</v>
      </c>
      <c r="J12" s="20">
        <f t="shared" si="1"/>
        <v>0.2563078511869852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8331.060000000001</v>
      </c>
      <c r="F13" s="19">
        <f>'[1]евр-индексы'!I36*1</f>
        <v>8337.94</v>
      </c>
      <c r="G13" s="20">
        <f t="shared" si="0"/>
        <v>0.000825825285137638</v>
      </c>
      <c r="H13" s="20">
        <f t="shared" si="2"/>
        <v>0.04434162666960595</v>
      </c>
      <c r="I13" s="20">
        <f t="shared" si="3"/>
        <v>0.08343609461227719</v>
      </c>
      <c r="J13" s="20">
        <f t="shared" si="1"/>
        <v>0.3763701072315253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6623.17</v>
      </c>
      <c r="F14" s="19">
        <f>'[1]евр-индексы'!I35*1</f>
        <v>6624.08</v>
      </c>
      <c r="G14" s="20">
        <f t="shared" si="0"/>
        <v>0.00013739644309285204</v>
      </c>
      <c r="H14" s="20">
        <f t="shared" si="2"/>
        <v>0.05014442482141113</v>
      </c>
      <c r="I14" s="20">
        <f t="shared" si="3"/>
        <v>0.09430502392937323</v>
      </c>
      <c r="J14" s="20">
        <f t="shared" si="1"/>
        <v>0.17246994520043613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'[1]Япония'!C694</f>
        <v>14658.04</v>
      </c>
      <c r="F15" s="19">
        <f>'[1]Япония'!C689</f>
        <v>14778.51</v>
      </c>
      <c r="G15" s="20">
        <f t="shared" si="0"/>
        <v>0.008218697724934554</v>
      </c>
      <c r="H15" s="20">
        <f t="shared" si="2"/>
        <v>0.06684786139685972</v>
      </c>
      <c r="I15" s="20">
        <f t="shared" si="3"/>
        <v>0.4063975652974956</v>
      </c>
      <c r="J15" s="20">
        <f t="shared" si="1"/>
        <v>0.7613643295267543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8105.45</v>
      </c>
      <c r="F17" s="19">
        <f>'[1]азия-индексы'!K95*1</f>
        <v>8214.65</v>
      </c>
      <c r="G17" s="20">
        <f aca="true" t="shared" si="4" ref="G17:G22">IF(ISERROR(F17/E17-1),"н/д",F17/E17-1)</f>
        <v>0.01347241670727728</v>
      </c>
      <c r="H17" s="20">
        <f aca="true" t="shared" si="5" ref="H17:H22">IF(ISERROR(F17/D17-1),"н/д",F17/D17-1)</f>
        <v>0.022231209556993425</v>
      </c>
      <c r="I17" s="20">
        <f aca="true" t="shared" si="6" ref="I17:I22">IF(ISERROR(F17/C17-1),"н/д",F17/C17-1)</f>
        <v>0.06384507994394983</v>
      </c>
      <c r="J17" s="20">
        <f aca="true" t="shared" si="7" ref="J17:J22">IF(ISERROR(F17/B17-1),"н/д",F17/B17-1)</f>
        <v>0.15812824966445982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506.16</v>
      </c>
      <c r="F18" s="19">
        <f>'[1]азия-индексы'!K107*1</f>
        <v>504.29</v>
      </c>
      <c r="G18" s="20">
        <f t="shared" si="4"/>
        <v>-0.0036944839576418254</v>
      </c>
      <c r="H18" s="20">
        <f t="shared" si="5"/>
        <v>0.050516623614699</v>
      </c>
      <c r="I18" s="20">
        <f>IF(ISERROR(F18/C18-1),"н/д",F18/C18-1)</f>
        <v>0.12776187494409164</v>
      </c>
      <c r="J18" s="20">
        <f t="shared" si="7"/>
        <v>0.4861782388306024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'[1]Индия'!C694</f>
        <v>20159.12</v>
      </c>
      <c r="F19" s="19">
        <f>'[1]Индия'!C689</f>
        <v>20299.1126</v>
      </c>
      <c r="G19" s="20">
        <f t="shared" si="4"/>
        <v>0.006944380508673076</v>
      </c>
      <c r="H19" s="20">
        <f t="shared" si="5"/>
        <v>0.03686510816814703</v>
      </c>
      <c r="I19" s="20">
        <f t="shared" si="6"/>
        <v>0.028192581291547336</v>
      </c>
      <c r="J19" s="20">
        <f t="shared" si="7"/>
        <v>0.283558140770118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4678.9800000000005</v>
      </c>
      <c r="F20" s="19">
        <f>'[1]азия-индексы'!K103*1</f>
        <v>4741.55</v>
      </c>
      <c r="G20" s="20">
        <f t="shared" si="4"/>
        <v>0.013372572654723802</v>
      </c>
      <c r="H20" s="20">
        <f t="shared" si="5"/>
        <v>-0.007514469015897474</v>
      </c>
      <c r="I20" s="20">
        <f t="shared" si="6"/>
        <v>0.0780929903662726</v>
      </c>
      <c r="J20" s="20">
        <f>IF(ISERROR(F20/B20-1),"н/д",F20/B20-1)</f>
        <v>0.21919893444962413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2004.7700000000002</v>
      </c>
      <c r="F21" s="19">
        <f>'[1]азия-индексы'!K125*1</f>
        <v>2043.88</v>
      </c>
      <c r="G21" s="20">
        <f t="shared" si="4"/>
        <v>0.01950847229357966</v>
      </c>
      <c r="H21" s="20">
        <f t="shared" si="5"/>
        <v>0.024378019686854824</v>
      </c>
      <c r="I21" s="20">
        <f t="shared" si="6"/>
        <v>-0.10201355845821969</v>
      </c>
      <c r="J21" s="20">
        <f t="shared" si="7"/>
        <v>-0.07101853072318454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'[1]Бразилия'!C694</f>
        <v>47400.23</v>
      </c>
      <c r="F22" s="19">
        <f>'[1]Бразилия'!C689</f>
        <v>48574.09</v>
      </c>
      <c r="G22" s="20">
        <f t="shared" si="4"/>
        <v>0.024764858735917272</v>
      </c>
      <c r="H22" s="20">
        <f t="shared" si="5"/>
        <v>0.023536189398726703</v>
      </c>
      <c r="I22" s="20">
        <f t="shared" si="6"/>
        <v>-0.21569355947616553</v>
      </c>
      <c r="J22" s="20">
        <f t="shared" si="7"/>
        <v>-0.17109584802962863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Brent'!C694</f>
        <v>108.15</v>
      </c>
      <c r="F24" s="29">
        <f>'[1]нефть Brent'!C689</f>
        <v>107.6416</v>
      </c>
      <c r="G24" s="20">
        <f>IF(ISERROR(F24/E24-1),"н/д",F24/E24-1)</f>
        <v>-0.004700878409616305</v>
      </c>
      <c r="H24" s="20">
        <f aca="true" t="shared" si="8" ref="H24:H33">IF(ISERROR(F24/D24-1),"н/д",F24/D24-1)</f>
        <v>0.0502644160405894</v>
      </c>
      <c r="I24" s="20">
        <f aca="true" t="shared" si="9" ref="I24:I33">IF(ISERROR(F24/C24-1),"н/д",F24/C24-1)</f>
        <v>-0.03043055305350384</v>
      </c>
      <c r="J24" s="20">
        <f>IF(ISERROR(F24/B24-1),"н/д",F24/B24-1)</f>
        <v>-0.04276033792796807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106.94</v>
      </c>
      <c r="F25" s="29">
        <f>'[1]сырье'!M86*1</f>
        <v>106.23</v>
      </c>
      <c r="G25" s="20">
        <f aca="true" t="shared" si="10" ref="G25:G33">IF(ISERROR(F25/E25-1),"н/д",F25/E25-1)</f>
        <v>-0.006639236955301997</v>
      </c>
      <c r="H25" s="20">
        <f t="shared" si="8"/>
        <v>0.08409021328707023</v>
      </c>
      <c r="I25" s="20">
        <f t="shared" si="9"/>
        <v>0.14029626449119803</v>
      </c>
      <c r="J25" s="20">
        <f aca="true" t="shared" si="11" ref="J25:J31">IF(ISERROR(F25/B25-1),"н/д",F25/B25-1)</f>
        <v>0.04856381403612686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'[1]Золото'!C694</f>
        <v>1336</v>
      </c>
      <c r="F26" s="19">
        <f>'[1]Золото'!C689</f>
        <v>1330.47</v>
      </c>
      <c r="G26" s="20">
        <f t="shared" si="10"/>
        <v>-0.0041392215568861745</v>
      </c>
      <c r="H26" s="20">
        <f t="shared" si="8"/>
        <v>0.05954447718404077</v>
      </c>
      <c r="I26" s="20">
        <f t="shared" si="9"/>
        <v>-0.19957285525207558</v>
      </c>
      <c r="J26" s="20">
        <f t="shared" si="11"/>
        <v>-0.172645936178892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'[1]Медь'!C694</f>
        <v>7021.76</v>
      </c>
      <c r="F27" s="19">
        <f>'[1]Медь'!C689</f>
        <v>6983.26</v>
      </c>
      <c r="G27" s="20">
        <f t="shared" si="10"/>
        <v>-0.005482955840131254</v>
      </c>
      <c r="H27" s="20">
        <f t="shared" si="8"/>
        <v>0.003337629291827904</v>
      </c>
      <c r="I27" s="20">
        <f t="shared" si="9"/>
        <v>-0.13738138354773433</v>
      </c>
      <c r="J27" s="20">
        <f t="shared" si="11"/>
        <v>-0.07273025359303276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'[1]Никель'!C694</f>
        <v>14070</v>
      </c>
      <c r="F28" s="19">
        <f>'[1]Никель'!C689</f>
        <v>14063</v>
      </c>
      <c r="G28" s="20">
        <f t="shared" si="10"/>
        <v>-0.0004975124378109319</v>
      </c>
      <c r="H28" s="20">
        <f t="shared" si="8"/>
        <v>0.007017543859649145</v>
      </c>
      <c r="I28" s="20">
        <f t="shared" si="9"/>
        <v>-0.18828282828282827</v>
      </c>
      <c r="J28" s="20">
        <f t="shared" si="11"/>
        <v>-0.2637198974358974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'[1]Алюминий'!C694</f>
        <v>1848</v>
      </c>
      <c r="F29" s="19">
        <f>'[1]Алюминий'!C689</f>
        <v>1847.5</v>
      </c>
      <c r="G29" s="20">
        <f t="shared" si="10"/>
        <v>-0.00027056277056281</v>
      </c>
      <c r="H29" s="20">
        <f t="shared" si="8"/>
        <v>0.010943912448700521</v>
      </c>
      <c r="I29" s="20">
        <f t="shared" si="9"/>
        <v>-0.106192549588776</v>
      </c>
      <c r="J29" s="20">
        <f t="shared" si="11"/>
        <v>-0.12357803958529678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86.19</v>
      </c>
      <c r="F30" s="19" t="str">
        <f>'[1]сырье'!M105</f>
        <v>86,50</v>
      </c>
      <c r="G30" s="20">
        <f t="shared" si="10"/>
        <v>0.0035967049541709706</v>
      </c>
      <c r="H30" s="20">
        <f t="shared" si="8"/>
        <v>0.011222819733458067</v>
      </c>
      <c r="I30" s="20">
        <f t="shared" si="9"/>
        <v>0.15149094781682626</v>
      </c>
      <c r="J30" s="20">
        <f t="shared" si="11"/>
        <v>-0.10306926586478637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'[1]Сахар'!C694</f>
        <v>16.29</v>
      </c>
      <c r="F31" s="19">
        <f>'[1]Сахар'!C689</f>
        <v>16.06</v>
      </c>
      <c r="G31" s="20">
        <f t="shared" si="10"/>
        <v>-0.01411909146715784</v>
      </c>
      <c r="H31" s="20">
        <f t="shared" si="8"/>
        <v>-0.05082742316784883</v>
      </c>
      <c r="I31" s="20">
        <f t="shared" si="9"/>
        <v>-0.1484623541887593</v>
      </c>
      <c r="J31" s="20">
        <f t="shared" si="11"/>
        <v>-0.3104336625161014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498</v>
      </c>
      <c r="F32" s="19">
        <f>'[1]сырье'!M102*1</f>
        <v>491.75</v>
      </c>
      <c r="G32" s="20">
        <f t="shared" si="10"/>
        <v>-0.012550200803212896</v>
      </c>
      <c r="H32" s="20">
        <f t="shared" si="8"/>
        <v>-0.01895261845386531</v>
      </c>
      <c r="I32" s="20">
        <f t="shared" si="9"/>
        <v>-0.28602540834845736</v>
      </c>
      <c r="J32" s="20">
        <f>IF(ISERROR(F32/B32-1),"н/д",F32/B32-1)</f>
        <v>-0.24578220858895705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'[1]Пшеница'!C694/100/0.027*E41</f>
        <v>7896.535762962963</v>
      </c>
      <c r="F33" s="19">
        <f>'[1]Пшеница'!C689/100/0.027*F41</f>
        <v>7819.1652</v>
      </c>
      <c r="G33" s="20">
        <f t="shared" si="10"/>
        <v>-0.009798038695126743</v>
      </c>
      <c r="H33" s="20">
        <f t="shared" si="8"/>
        <v>-0.014593129000842309</v>
      </c>
      <c r="I33" s="20">
        <f t="shared" si="9"/>
        <v>-0.07370797046778388</v>
      </c>
      <c r="J33" s="20">
        <f>IF(ISERROR(F33/B33-1),"н/д",F33/B33-1)</f>
        <v>-0.06056919478925005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41477</v>
      </c>
      <c r="F35" s="32">
        <f>I1</f>
        <v>41478</v>
      </c>
      <c r="G35" s="33"/>
      <c r="H35" s="34"/>
      <c r="I35" s="33"/>
      <c r="J35" s="35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844.1</v>
      </c>
      <c r="F37" s="19">
        <f>'[1]ост. ср-тв на кс'!AI5</f>
        <v>855.4</v>
      </c>
      <c r="G37" s="20">
        <f t="shared" si="12"/>
        <v>0.013387039450301952</v>
      </c>
      <c r="H37" s="20">
        <f aca="true" t="shared" si="13" ref="H37:H42">IF(ISERROR(F37/D37-1),"н/д",F37/D37-1)</f>
        <v>-0.14673316708229434</v>
      </c>
      <c r="I37" s="20">
        <f aca="true" t="shared" si="14" ref="I37:I42">IF(ISERROR(F37/C37-1),"н/д",F37/C37-1)</f>
        <v>-0.3740212221002561</v>
      </c>
      <c r="J37" s="20">
        <f aca="true" t="shared" si="15" ref="J37:J42">IF(ISERROR(F37/B37-1),"н/д",F37/B37-1)</f>
        <v>-0.1283880171184023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654.5</v>
      </c>
      <c r="F38" s="19">
        <f>'[1]ост. ср-тв на кс'!AK5</f>
        <v>667.8</v>
      </c>
      <c r="G38" s="20">
        <f t="shared" si="12"/>
        <v>0.02032085561497321</v>
      </c>
      <c r="H38" s="20">
        <f t="shared" si="13"/>
        <v>-0.1360931435963778</v>
      </c>
      <c r="I38" s="20">
        <f t="shared" si="14"/>
        <v>-0.3198207374210633</v>
      </c>
      <c r="J38" s="20">
        <f t="shared" si="15"/>
        <v>-0.09204622705642429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6.4</v>
      </c>
      <c r="F39" s="28">
        <f>'[1]mibid-mibor'!D8</f>
        <v>6.4</v>
      </c>
      <c r="G39" s="20">
        <f t="shared" si="12"/>
        <v>0</v>
      </c>
      <c r="H39" s="20">
        <f t="shared" si="13"/>
        <v>-0.019908116385911168</v>
      </c>
      <c r="I39" s="20">
        <f t="shared" si="14"/>
        <v>-0.04477611940298509</v>
      </c>
      <c r="J39" s="20">
        <f t="shared" si="15"/>
        <v>0.007874015748031704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7.32</v>
      </c>
      <c r="F40" s="28">
        <f>'[1]mibid-mibor'!F8</f>
        <v>7.32</v>
      </c>
      <c r="G40" s="20">
        <f t="shared" si="12"/>
        <v>0</v>
      </c>
      <c r="H40" s="20">
        <f t="shared" si="13"/>
        <v>-0.0027247956403269047</v>
      </c>
      <c r="I40" s="20">
        <f t="shared" si="14"/>
        <v>-0.027888446215139417</v>
      </c>
      <c r="J40" s="20">
        <f t="shared" si="15"/>
        <v>-0.009472259810554773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32.3236</v>
      </c>
      <c r="F41" s="28">
        <f>'[1]МакроDelay'!Q7</f>
        <v>32.3106</v>
      </c>
      <c r="G41" s="20">
        <f>IF(ISERROR(F41/E41-1),"н/д",F41/E41-1)</f>
        <v>-0.0004021829251691367</v>
      </c>
      <c r="H41" s="20">
        <f>IF(ISERROR(F41/D41-1),"н/д",F41/D41-1)</f>
        <v>-0.0121801339080988</v>
      </c>
      <c r="I41" s="20">
        <f t="shared" si="14"/>
        <v>0.06380400820473664</v>
      </c>
      <c r="J41" s="20">
        <f t="shared" si="15"/>
        <v>0.003554793445215143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42.5088</v>
      </c>
      <c r="F42" s="28">
        <f>'[1]МакроDelay'!Q9</f>
        <v>42.6209</v>
      </c>
      <c r="G42" s="20">
        <f t="shared" si="12"/>
        <v>0.002637101023788002</v>
      </c>
      <c r="H42" s="20">
        <f t="shared" si="13"/>
        <v>-0.0022730464909407333</v>
      </c>
      <c r="I42" s="20">
        <f t="shared" si="14"/>
        <v>0.059467642423549405</v>
      </c>
      <c r="J42" s="20">
        <f t="shared" si="15"/>
        <v>0.022788248489294505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41453</v>
      </c>
      <c r="E43" s="37">
        <f>'[1]ЗВР-cbr'!D4</f>
        <v>41460</v>
      </c>
      <c r="F43" s="37">
        <f>'[1]ЗВР-cbr'!D3</f>
        <v>41467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514,5</v>
      </c>
      <c r="E44" s="19" t="str">
        <f>'[1]ЗВР-cbr'!L4</f>
        <v>505</v>
      </c>
      <c r="F44" s="19" t="str">
        <f>'[1]ЗВР-cbr'!L3</f>
        <v>506</v>
      </c>
      <c r="G44" s="20">
        <f>IF(ISERROR(F44/E44-1),"н/д",F44/E44-1)</f>
        <v>0.001980198019801982</v>
      </c>
      <c r="H44" s="20"/>
      <c r="I44" s="20">
        <f>IF(ISERROR(F44/C44-1),"н/д",F44/C44-1)</f>
        <v>0.016064257028112428</v>
      </c>
      <c r="J44" s="20">
        <f>IF(ISERROR(F44/B44-1),"н/д",F44/B44-1)</f>
        <v>0.15604295179346583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41463</v>
      </c>
      <c r="F45" s="37">
        <v>41470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</v>
      </c>
      <c r="F46" s="41">
        <v>4.1</v>
      </c>
      <c r="G46" s="20">
        <f>IF(ISERROR(F46-E46),"н/д",F46-E46)/100</f>
        <v>0.0009999999999999966</v>
      </c>
      <c r="H46" s="20">
        <f>IF(ISERROR(F46-D46),"н/д",F46-D46)/100</f>
        <v>0.0029999999999999983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102.6</v>
      </c>
      <c r="E49" s="19">
        <f>'[1]ПромПр-во'!B32</f>
        <v>100</v>
      </c>
      <c r="F49" s="19">
        <f>'[1]ПромПр-во'!B34</f>
        <v>98.6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2013-07-23T09:13:50Z</dcterms:created>
  <dcterms:modified xsi:type="dcterms:W3CDTF">2013-07-23T09:14:28Z</dcterms:modified>
  <cp:category/>
  <cp:version/>
  <cp:contentType/>
  <cp:contentStatus/>
</cp:coreProperties>
</file>