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<sst xmlns="http://schemas.openxmlformats.org/spreadsheetml/2006/main" count="95" uniqueCount="79">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</sst>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8149,40</v>
          </cell>
          <cell r="S93">
            <v>8163.58</v>
          </cell>
        </row>
        <row r="101">
          <cell r="K101" t="str">
            <v>4655,28</v>
          </cell>
          <cell r="S101">
            <v>4674.12</v>
          </cell>
        </row>
        <row r="105">
          <cell r="K105" t="str">
            <v>493,93</v>
          </cell>
          <cell r="S105">
            <v>491.78000000000003</v>
          </cell>
        </row>
        <row r="123">
          <cell r="K123" t="str">
            <v>2010,85</v>
          </cell>
          <cell r="S123">
            <v>2021.1699999999998</v>
          </cell>
        </row>
      </sheetData>
      <sheetData sheetId="2">
        <row r="33">
          <cell r="I33" t="str">
            <v>6600,65</v>
          </cell>
          <cell r="L33">
            <v>6587.95</v>
          </cell>
        </row>
        <row r="34">
          <cell r="I34" t="str">
            <v>8304,00</v>
          </cell>
          <cell r="L34">
            <v>8298.98</v>
          </cell>
        </row>
        <row r="144">
          <cell r="I144" t="str">
            <v>3985,66</v>
          </cell>
          <cell r="L144">
            <v>3956.02</v>
          </cell>
        </row>
      </sheetData>
      <sheetData sheetId="3">
        <row r="3">
          <cell r="D3">
            <v>41474</v>
          </cell>
          <cell r="L3" t="str">
            <v>505,7</v>
          </cell>
        </row>
        <row r="4">
          <cell r="D4">
            <v>41467</v>
          </cell>
          <cell r="L4" t="str">
            <v>506</v>
          </cell>
        </row>
        <row r="5">
          <cell r="D5">
            <v>41460</v>
          </cell>
          <cell r="L5" t="str">
            <v>505</v>
          </cell>
        </row>
      </sheetData>
      <sheetData sheetId="4">
        <row r="8">
          <cell r="C8">
            <v>6.43</v>
          </cell>
          <cell r="D8">
            <v>6.43</v>
          </cell>
          <cell r="E8">
            <v>7.34</v>
          </cell>
          <cell r="F8">
            <v>7.34</v>
          </cell>
        </row>
      </sheetData>
      <sheetData sheetId="5">
        <row r="7">
          <cell r="L7">
            <v>32.5376</v>
          </cell>
          <cell r="Q7">
            <v>32.6371</v>
          </cell>
        </row>
        <row r="9">
          <cell r="L9">
            <v>42.9919</v>
          </cell>
          <cell r="Q9">
            <v>43.3421</v>
          </cell>
        </row>
      </sheetData>
      <sheetData sheetId="6">
        <row r="84">
          <cell r="M84" t="str">
            <v>104,72</v>
          </cell>
          <cell r="P84">
            <v>105.49</v>
          </cell>
        </row>
        <row r="100">
          <cell r="M100" t="str">
            <v>478,50</v>
          </cell>
          <cell r="P100">
            <v>478.75</v>
          </cell>
        </row>
        <row r="103">
          <cell r="M103" t="str">
            <v>85,81</v>
          </cell>
          <cell r="P103">
            <v>85.99000000000001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1">
          <cell r="B31">
            <v>102.6</v>
          </cell>
        </row>
        <row r="32">
          <cell r="B32">
            <v>100</v>
          </cell>
        </row>
        <row r="34">
          <cell r="B34">
            <v>98.6</v>
          </cell>
        </row>
      </sheetData>
      <sheetData sheetId="10">
        <row r="5">
          <cell r="AI5">
            <v>775.3</v>
          </cell>
          <cell r="AJ5">
            <v>850.2</v>
          </cell>
          <cell r="AK5">
            <v>571.3</v>
          </cell>
          <cell r="AL5">
            <v>645.3</v>
          </cell>
        </row>
      </sheetData>
      <sheetData sheetId="12">
        <row r="689">
          <cell r="C689">
            <v>107.1079</v>
          </cell>
        </row>
        <row r="694">
          <cell r="C694">
            <v>107.65</v>
          </cell>
        </row>
      </sheetData>
      <sheetData sheetId="13">
        <row r="689">
          <cell r="C689">
            <v>1328.81</v>
          </cell>
        </row>
        <row r="694">
          <cell r="C694">
            <v>1328.8</v>
          </cell>
        </row>
      </sheetData>
      <sheetData sheetId="14">
        <row r="689">
          <cell r="C689">
            <v>6960.8</v>
          </cell>
        </row>
        <row r="694">
          <cell r="C694">
            <v>7022.86</v>
          </cell>
        </row>
      </sheetData>
      <sheetData sheetId="15">
        <row r="689">
          <cell r="C689">
            <v>14155</v>
          </cell>
        </row>
        <row r="694">
          <cell r="C694">
            <v>14170</v>
          </cell>
        </row>
      </sheetData>
      <sheetData sheetId="16">
        <row r="689">
          <cell r="C689">
            <v>1817.75</v>
          </cell>
        </row>
        <row r="694">
          <cell r="C694">
            <v>1823.5</v>
          </cell>
        </row>
      </sheetData>
      <sheetData sheetId="17">
        <row r="689">
          <cell r="C689">
            <v>15.38</v>
          </cell>
        </row>
        <row r="694">
          <cell r="C694">
            <v>16.14</v>
          </cell>
        </row>
      </sheetData>
      <sheetData sheetId="18">
        <row r="689">
          <cell r="C689">
            <v>653.4</v>
          </cell>
        </row>
        <row r="694">
          <cell r="C694">
            <v>649.2</v>
          </cell>
        </row>
      </sheetData>
      <sheetData sheetId="19">
        <row r="689">
          <cell r="C689">
            <v>19823.6319</v>
          </cell>
        </row>
        <row r="694">
          <cell r="C694">
            <v>19804.76</v>
          </cell>
        </row>
      </sheetData>
      <sheetData sheetId="20">
        <row r="689">
          <cell r="C689">
            <v>49066.75</v>
          </cell>
        </row>
        <row r="694">
          <cell r="C694">
            <v>48374.23</v>
          </cell>
        </row>
      </sheetData>
      <sheetData sheetId="21">
        <row r="689">
          <cell r="C689">
            <v>14129.98</v>
          </cell>
        </row>
        <row r="694">
          <cell r="C694">
            <v>14562.93</v>
          </cell>
        </row>
      </sheetData>
      <sheetData sheetId="22">
        <row r="689">
          <cell r="C689">
            <v>1690.25</v>
          </cell>
        </row>
        <row r="694">
          <cell r="C694">
            <v>1685.94</v>
          </cell>
        </row>
      </sheetData>
      <sheetData sheetId="23">
        <row r="689">
          <cell r="C689">
            <v>3605.19</v>
          </cell>
        </row>
        <row r="694">
          <cell r="C694">
            <v>3579.6</v>
          </cell>
        </row>
      </sheetData>
      <sheetData sheetId="24">
        <row r="689">
          <cell r="C689">
            <v>15555.61</v>
          </cell>
        </row>
        <row r="694">
          <cell r="C694">
            <v>15542.24</v>
          </cell>
        </row>
      </sheetData>
      <sheetData sheetId="25">
        <row r="689">
          <cell r="C689">
            <v>1405.19</v>
          </cell>
        </row>
        <row r="694">
          <cell r="C694">
            <v>1401.88</v>
          </cell>
        </row>
      </sheetData>
      <sheetData sheetId="26">
        <row r="689">
          <cell r="C689">
            <v>1356.62</v>
          </cell>
        </row>
        <row r="694">
          <cell r="C694">
            <v>1353.38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41481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41480</v>
      </c>
      <c r="F4" s="14">
        <f>I1</f>
        <v>41481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1353.38</v>
      </c>
      <c r="F6" s="19">
        <f>'[1]РТС'!C689</f>
        <v>1356.62</v>
      </c>
      <c r="G6" s="20">
        <f>IF(ISERROR(F6/E6-1),"н/д",F6/E6-1)</f>
        <v>0.002394006118015435</v>
      </c>
      <c r="H6" s="20">
        <f>IF(ISERROR(F6/D6-1),"н/д",F6/D6-1)</f>
        <v>0.062474057250264226</v>
      </c>
      <c r="I6" s="20">
        <f>IF(ISERROR(F6/C6-1),"н/д",F6/C6-1)</f>
        <v>-0.13925512340587531</v>
      </c>
      <c r="J6" s="20">
        <f>IF(ISERROR(F6/B6-1),"н/д",F6/B6-1)</f>
        <v>-0.0514428167726384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1401.88</v>
      </c>
      <c r="F7" s="19">
        <f>'[1]ММВБ'!C689</f>
        <v>1405.19</v>
      </c>
      <c r="G7" s="20">
        <f>IF(ISERROR(F7/E7-1),"н/д",F7/E7-1)</f>
        <v>0.0023611150740434628</v>
      </c>
      <c r="H7" s="20">
        <f>IF(ISERROR(F7/D7-1),"н/д",F7/D7-1)</f>
        <v>0.05165510376673632</v>
      </c>
      <c r="I7" s="20">
        <f>IF(ISERROR(F7/C7-1),"н/д",F7/C7-1)</f>
        <v>-0.07237163491371901</v>
      </c>
      <c r="J7" s="20">
        <f>IF(ISERROR(F7/B7-1),"н/д",F7/B7-1)</f>
        <v>-0.029804283317813263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15542.24</v>
      </c>
      <c r="F9" s="19">
        <f>'[1]DJIA (США)'!C689</f>
        <v>15555.61</v>
      </c>
      <c r="G9" s="20">
        <f aca="true" t="shared" si="0" ref="G9:G15">IF(ISERROR(F9/E9-1),"н/д",F9/E9-1)</f>
        <v>0.0008602363623262388</v>
      </c>
      <c r="H9" s="20">
        <f>IF(ISERROR(F9/D9-1),"н/д",F9/D9-1)</f>
        <v>0.043328459516016604</v>
      </c>
      <c r="I9" s="20">
        <f>IF(ISERROR(F9/C9-1),"н/д",F9/C9-1)</f>
        <v>0.16222900131422735</v>
      </c>
      <c r="J9" s="20">
        <f aca="true" t="shared" si="1" ref="J9:J15">IF(ISERROR(F9/B9-1),"н/д",F9/B9-1)</f>
        <v>0.25855099792700376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3579.6</v>
      </c>
      <c r="F10" s="19">
        <f>'[1]NASDAQ Composite (США)'!C689</f>
        <v>3605.19</v>
      </c>
      <c r="G10" s="20">
        <f t="shared" si="0"/>
        <v>0.007148843446195041</v>
      </c>
      <c r="H10" s="20">
        <f aca="true" t="shared" si="2" ref="H10:H15">IF(ISERROR(F10/D10-1),"н/д",F10/D10-1)</f>
        <v>0.059337398075369086</v>
      </c>
      <c r="I10" s="20">
        <f aca="true" t="shared" si="3" ref="I10:I15">IF(ISERROR(F10/C10-1),"н/д",F10/C10-1)</f>
        <v>0.16341111587996693</v>
      </c>
      <c r="J10" s="20">
        <f t="shared" si="1"/>
        <v>0.34813438413485986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1685.94</v>
      </c>
      <c r="F11" s="19">
        <f>'[1]S&amp;P500 (США)'!C689</f>
        <v>1690.25</v>
      </c>
      <c r="G11" s="20">
        <f t="shared" si="0"/>
        <v>0.002556437358387509</v>
      </c>
      <c r="H11" s="20">
        <f>IF(ISERROR(F11/D11-1),"н/д",F11/D11-1)</f>
        <v>0.05227606643922611</v>
      </c>
      <c r="I11" s="20">
        <f t="shared" si="3"/>
        <v>0.15620874347591118</v>
      </c>
      <c r="J11" s="20">
        <f t="shared" si="1"/>
        <v>0.32276877098461765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'[1]евр-индексы'!L144</f>
        <v>3956.02</v>
      </c>
      <c r="F12" s="19">
        <f>'[1]евр-индексы'!I144*1</f>
        <v>3985.66</v>
      </c>
      <c r="G12" s="20">
        <f t="shared" si="0"/>
        <v>0.007492378703848779</v>
      </c>
      <c r="H12" s="20">
        <f t="shared" si="2"/>
        <v>0.057911389045197215</v>
      </c>
      <c r="I12" s="20">
        <f t="shared" si="3"/>
        <v>0.07558040689876644</v>
      </c>
      <c r="J12" s="20">
        <f t="shared" si="1"/>
        <v>0.27038656705000363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'[1]евр-индексы'!L34</f>
        <v>8298.98</v>
      </c>
      <c r="F13" s="19">
        <f>'[1]евр-индексы'!I34*1</f>
        <v>8304</v>
      </c>
      <c r="G13" s="20">
        <f t="shared" si="0"/>
        <v>0.0006048936134319671</v>
      </c>
      <c r="H13" s="20">
        <f t="shared" si="2"/>
        <v>0.040090582069960634</v>
      </c>
      <c r="I13" s="20">
        <f t="shared" si="3"/>
        <v>0.07902591403396375</v>
      </c>
      <c r="J13" s="20">
        <f t="shared" si="1"/>
        <v>0.37076752416671077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'[1]евр-индексы'!L33</f>
        <v>6587.95</v>
      </c>
      <c r="F14" s="19">
        <f>'[1]евр-индексы'!I33*1</f>
        <v>6600.65</v>
      </c>
      <c r="G14" s="20">
        <f t="shared" si="0"/>
        <v>0.00192776205041012</v>
      </c>
      <c r="H14" s="20">
        <f t="shared" si="2"/>
        <v>0.046429964266350376</v>
      </c>
      <c r="I14" s="20">
        <f t="shared" si="3"/>
        <v>0.09043436314166153</v>
      </c>
      <c r="J14" s="20">
        <f t="shared" si="1"/>
        <v>0.16832280766344265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14562.93</v>
      </c>
      <c r="F15" s="19">
        <f>'[1]Япония'!C689</f>
        <v>14129.98</v>
      </c>
      <c r="G15" s="20">
        <f t="shared" si="0"/>
        <v>-0.029729594250607616</v>
      </c>
      <c r="H15" s="20">
        <f t="shared" si="2"/>
        <v>0.02003104132828004</v>
      </c>
      <c r="I15" s="20">
        <f t="shared" si="3"/>
        <v>0.34468017883415203</v>
      </c>
      <c r="J15" s="20">
        <f t="shared" si="1"/>
        <v>0.6840698249638457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'[1]азия-индексы'!S93*1</f>
        <v>8163.58</v>
      </c>
      <c r="F17" s="19">
        <f>'[1]азия-индексы'!K93*1</f>
        <v>8149.4</v>
      </c>
      <c r="G17" s="20">
        <f aca="true" t="shared" si="4" ref="G17:G22">IF(ISERROR(F17/E17-1),"н/д",F17/E17-1)</f>
        <v>-0.0017369830393039187</v>
      </c>
      <c r="H17" s="20">
        <f aca="true" t="shared" si="5" ref="H17:H22">IF(ISERROR(F17/D17-1),"н/д",F17/D17-1)</f>
        <v>0.014111498257839639</v>
      </c>
      <c r="I17" s="20">
        <f aca="true" t="shared" si="6" ref="I17:I22">IF(ISERROR(F17/C17-1),"н/д",F17/C17-1)</f>
        <v>0.055394824428943945</v>
      </c>
      <c r="J17" s="20">
        <f aca="true" t="shared" si="7" ref="J17:J22">IF(ISERROR(F17/B17-1),"н/д",F17/B17-1)</f>
        <v>0.14892909105263752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'[1]азия-индексы'!S105</f>
        <v>491.78000000000003</v>
      </c>
      <c r="F18" s="19">
        <f>'[1]азия-индексы'!K105*1</f>
        <v>493.93</v>
      </c>
      <c r="G18" s="20">
        <f t="shared" si="4"/>
        <v>0.004371873602017073</v>
      </c>
      <c r="H18" s="20">
        <f t="shared" si="5"/>
        <v>0.028935088742604975</v>
      </c>
      <c r="I18" s="20">
        <f>IF(ISERROR(F18/C18-1),"н/д",F18/C18-1)</f>
        <v>0.10459343411754185</v>
      </c>
      <c r="J18" s="20">
        <f t="shared" si="7"/>
        <v>0.4556465872922315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19804.76</v>
      </c>
      <c r="F19" s="19">
        <f>'[1]Индия'!C689</f>
        <v>19823.6319</v>
      </c>
      <c r="G19" s="20">
        <f t="shared" si="4"/>
        <v>0.0009528971822936327</v>
      </c>
      <c r="H19" s="20">
        <f t="shared" si="5"/>
        <v>0.012577871718344458</v>
      </c>
      <c r="I19" s="20">
        <f t="shared" si="6"/>
        <v>0.004108487670267058</v>
      </c>
      <c r="J19" s="20">
        <f t="shared" si="7"/>
        <v>0.25349243616074135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'[1]азия-индексы'!S101</f>
        <v>4674.12</v>
      </c>
      <c r="F20" s="19">
        <f>'[1]азия-индексы'!K101*1</f>
        <v>4655.28</v>
      </c>
      <c r="G20" s="20">
        <f t="shared" si="4"/>
        <v>-0.004030705245051558</v>
      </c>
      <c r="H20" s="20">
        <f t="shared" si="5"/>
        <v>-0.025572219489476633</v>
      </c>
      <c r="I20" s="20">
        <f t="shared" si="6"/>
        <v>0.05847765734671184</v>
      </c>
      <c r="J20" s="20">
        <f>IF(ISERROR(F20/B20-1),"н/д",F20/B20-1)</f>
        <v>0.19701625324306304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'[1]азия-индексы'!S123</f>
        <v>2021.1699999999998</v>
      </c>
      <c r="F21" s="19">
        <f>'[1]азия-индексы'!K123*1</f>
        <v>2010.85</v>
      </c>
      <c r="G21" s="20">
        <f t="shared" si="4"/>
        <v>-0.0051059534823888475</v>
      </c>
      <c r="H21" s="20">
        <f t="shared" si="5"/>
        <v>0.00782362021611438</v>
      </c>
      <c r="I21" s="20">
        <f t="shared" si="6"/>
        <v>-0.11652541442047049</v>
      </c>
      <c r="J21" s="20">
        <f t="shared" si="7"/>
        <v>-0.08603127996982007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48374.23</v>
      </c>
      <c r="F22" s="19">
        <f>'[1]Бразилия'!C689</f>
        <v>49066.75</v>
      </c>
      <c r="G22" s="20">
        <f t="shared" si="4"/>
        <v>0.014315886785174703</v>
      </c>
      <c r="H22" s="20">
        <f t="shared" si="5"/>
        <v>0.0339173481413646</v>
      </c>
      <c r="I22" s="20">
        <f t="shared" si="6"/>
        <v>-0.2077387751253219</v>
      </c>
      <c r="J22" s="20">
        <f t="shared" si="7"/>
        <v>-0.162688733876595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107.65</v>
      </c>
      <c r="F24" s="29">
        <f>'[1]нефть Brent'!C689</f>
        <v>107.1079</v>
      </c>
      <c r="G24" s="20">
        <f>IF(ISERROR(F24/E24-1),"н/д",F24/E24-1)</f>
        <v>-0.005035764050162594</v>
      </c>
      <c r="H24" s="20">
        <f aca="true" t="shared" si="8" ref="H24:H33">IF(ISERROR(F24/D24-1),"н/д",F24/D24-1)</f>
        <v>0.045057078739389356</v>
      </c>
      <c r="I24" s="20">
        <f aca="true" t="shared" si="9" ref="I24:I33">IF(ISERROR(F24/C24-1),"н/д",F24/C24-1)</f>
        <v>-0.03523779499189328</v>
      </c>
      <c r="J24" s="20">
        <f>IF(ISERROR(F24/B24-1),"н/д",F24/B24-1)</f>
        <v>-0.04750644730991549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'[1]сырье'!P84</f>
        <v>105.49</v>
      </c>
      <c r="F25" s="29">
        <f>'[1]сырье'!M84*1</f>
        <v>104.72</v>
      </c>
      <c r="G25" s="20">
        <f aca="true" t="shared" si="10" ref="G25:G33">IF(ISERROR(F25/E25-1),"н/д",F25/E25-1)</f>
        <v>-0.007299270072992692</v>
      </c>
      <c r="H25" s="20">
        <f t="shared" si="8"/>
        <v>0.06868047759975515</v>
      </c>
      <c r="I25" s="20">
        <f t="shared" si="9"/>
        <v>0.12408759124087587</v>
      </c>
      <c r="J25" s="20">
        <f aca="true" t="shared" si="11" ref="J25:J31">IF(ISERROR(F25/B25-1),"н/д",F25/B25-1)</f>
        <v>0.03365906623235615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1328.8</v>
      </c>
      <c r="F26" s="19">
        <f>'[1]Золото'!C689</f>
        <v>1328.81</v>
      </c>
      <c r="G26" s="20">
        <f t="shared" si="10"/>
        <v>7.525586995793532E-06</v>
      </c>
      <c r="H26" s="20">
        <f t="shared" si="8"/>
        <v>0.058222505375487676</v>
      </c>
      <c r="I26" s="20">
        <f t="shared" si="9"/>
        <v>-0.20057153170496933</v>
      </c>
      <c r="J26" s="20">
        <f t="shared" si="11"/>
        <v>-0.1736782087937898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7022.86</v>
      </c>
      <c r="F27" s="19">
        <f>'[1]Медь'!C689</f>
        <v>6960.8</v>
      </c>
      <c r="G27" s="20">
        <f t="shared" si="10"/>
        <v>-0.0088368556400098</v>
      </c>
      <c r="H27" s="20">
        <f t="shared" si="8"/>
        <v>0.00011063170704739278</v>
      </c>
      <c r="I27" s="20">
        <f t="shared" si="9"/>
        <v>-0.14015579179338444</v>
      </c>
      <c r="J27" s="20">
        <f t="shared" si="11"/>
        <v>-0.07571259686885246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14170</v>
      </c>
      <c r="F28" s="19">
        <f>'[1]Никель'!C689</f>
        <v>14155</v>
      </c>
      <c r="G28" s="20">
        <f t="shared" si="10"/>
        <v>-0.0010585744530698937</v>
      </c>
      <c r="H28" s="20">
        <f t="shared" si="8"/>
        <v>0.013605442176870763</v>
      </c>
      <c r="I28" s="20">
        <f t="shared" si="9"/>
        <v>-0.182972582972583</v>
      </c>
      <c r="J28" s="20">
        <f t="shared" si="11"/>
        <v>-0.258903160648875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1823.5</v>
      </c>
      <c r="F29" s="19">
        <f>'[1]Алюминий'!C689</f>
        <v>1817.75</v>
      </c>
      <c r="G29" s="20">
        <f t="shared" si="10"/>
        <v>-0.0031532766657527134</v>
      </c>
      <c r="H29" s="20">
        <f t="shared" si="8"/>
        <v>-0.005335157318741457</v>
      </c>
      <c r="I29" s="20">
        <f t="shared" si="9"/>
        <v>-0.12058538945331398</v>
      </c>
      <c r="J29" s="20">
        <f t="shared" si="11"/>
        <v>-0.13769092365692737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'[1]сырье'!P103</f>
        <v>85.99000000000001</v>
      </c>
      <c r="F30" s="19" t="str">
        <f>'[1]сырье'!M103</f>
        <v>85,81</v>
      </c>
      <c r="G30" s="20">
        <f t="shared" si="10"/>
        <v>-0.0020932666589139615</v>
      </c>
      <c r="H30" s="20">
        <f t="shared" si="8"/>
        <v>0.0031564180500349703</v>
      </c>
      <c r="I30" s="20">
        <f t="shared" si="9"/>
        <v>0.1423056443024493</v>
      </c>
      <c r="J30" s="20">
        <f t="shared" si="11"/>
        <v>-0.1102239734549979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16.14</v>
      </c>
      <c r="F31" s="19">
        <f>'[1]Сахар'!C689</f>
        <v>15.38</v>
      </c>
      <c r="G31" s="20">
        <f t="shared" si="10"/>
        <v>-0.047087980173482036</v>
      </c>
      <c r="H31" s="20">
        <f t="shared" si="8"/>
        <v>-0.09101654846335705</v>
      </c>
      <c r="I31" s="20">
        <f t="shared" si="9"/>
        <v>-0.18451749734888645</v>
      </c>
      <c r="J31" s="20">
        <f t="shared" si="11"/>
        <v>-0.33963074280807204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'[1]сырье'!P100</f>
        <v>478.75</v>
      </c>
      <c r="F32" s="19">
        <f>'[1]сырье'!M100*1</f>
        <v>478.5</v>
      </c>
      <c r="G32" s="20">
        <f t="shared" si="10"/>
        <v>-0.0005221932114882755</v>
      </c>
      <c r="H32" s="20">
        <f t="shared" si="8"/>
        <v>-0.04538653366583545</v>
      </c>
      <c r="I32" s="20">
        <f t="shared" si="9"/>
        <v>-0.3052631578947368</v>
      </c>
      <c r="J32" s="20">
        <f>IF(ISERROR(F32/B32-1),"н/д",F32/B32-1)</f>
        <v>-0.26610429447852757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7823.485155555556</v>
      </c>
      <c r="F33" s="19">
        <f>'[1]Пшеница'!C689/100/0.027*F41</f>
        <v>7898.178199999999</v>
      </c>
      <c r="G33" s="20">
        <f t="shared" si="10"/>
        <v>0.009547285251944704</v>
      </c>
      <c r="H33" s="20">
        <f t="shared" si="8"/>
        <v>-0.0046355502687475125</v>
      </c>
      <c r="I33" s="20">
        <f t="shared" si="9"/>
        <v>-0.06434774974634061</v>
      </c>
      <c r="J33" s="20">
        <f>IF(ISERROR(F33/B33-1),"н/д",F33/B33-1)</f>
        <v>-0.05107620617556585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41480</v>
      </c>
      <c r="F35" s="32">
        <f>I1</f>
        <v>41481</v>
      </c>
      <c r="G35" s="33"/>
      <c r="H35" s="34"/>
      <c r="I35" s="33"/>
      <c r="J35" s="35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850.2</v>
      </c>
      <c r="F37" s="19">
        <f>'[1]ост. ср-тв на кс'!AI5</f>
        <v>775.3</v>
      </c>
      <c r="G37" s="20">
        <f t="shared" si="12"/>
        <v>-0.08809691837214784</v>
      </c>
      <c r="H37" s="20">
        <f aca="true" t="shared" si="13" ref="H37:H42">IF(ISERROR(F37/D37-1),"н/д",F37/D37-1)</f>
        <v>-0.22663341645885293</v>
      </c>
      <c r="I37" s="20">
        <f aca="true" t="shared" si="14" ref="I37:I42">IF(ISERROR(F37/C37-1),"н/д",F37/C37-1)</f>
        <v>-0.43263812660080503</v>
      </c>
      <c r="J37" s="20">
        <f aca="true" t="shared" si="15" ref="J37:J42">IF(ISERROR(F37/B37-1),"н/д",F37/B37-1)</f>
        <v>-0.21000611371510092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645.3</v>
      </c>
      <c r="F38" s="19">
        <f>'[1]ост. ср-тв на кс'!AK5</f>
        <v>571.3</v>
      </c>
      <c r="G38" s="20">
        <f t="shared" si="12"/>
        <v>-0.11467534480086783</v>
      </c>
      <c r="H38" s="20">
        <f t="shared" si="13"/>
        <v>-0.26093143596377755</v>
      </c>
      <c r="I38" s="20">
        <f t="shared" si="14"/>
        <v>-0.4181095946221226</v>
      </c>
      <c r="J38" s="20">
        <f t="shared" si="15"/>
        <v>-0.22324949014276008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6.43</v>
      </c>
      <c r="F39" s="28">
        <f>'[1]mibid-mibor'!D8</f>
        <v>6.43</v>
      </c>
      <c r="G39" s="20">
        <f t="shared" si="12"/>
        <v>0</v>
      </c>
      <c r="H39" s="20">
        <f t="shared" si="13"/>
        <v>-0.015313935681470214</v>
      </c>
      <c r="I39" s="20">
        <f t="shared" si="14"/>
        <v>-0.040298507462686595</v>
      </c>
      <c r="J39" s="20">
        <f t="shared" si="15"/>
        <v>0.012598425196850505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7.34</v>
      </c>
      <c r="F40" s="28">
        <f>'[1]mibid-mibor'!F8</f>
        <v>7.34</v>
      </c>
      <c r="G40" s="20">
        <f t="shared" si="12"/>
        <v>0</v>
      </c>
      <c r="H40" s="20">
        <f t="shared" si="13"/>
        <v>0</v>
      </c>
      <c r="I40" s="20">
        <f t="shared" si="14"/>
        <v>-0.025232403718459584</v>
      </c>
      <c r="J40" s="20">
        <f t="shared" si="15"/>
        <v>-0.006765899864682012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32.5376</v>
      </c>
      <c r="F41" s="28">
        <f>'[1]МакроDelay'!Q7</f>
        <v>32.6371</v>
      </c>
      <c r="G41" s="20">
        <f>IF(ISERROR(F41/E41-1),"н/д",F41/E41-1)</f>
        <v>0.0030580005900864293</v>
      </c>
      <c r="H41" s="20">
        <f>IF(ISERROR(F41/D41-1),"н/д",F41/D41-1)</f>
        <v>-0.002198171757008982</v>
      </c>
      <c r="I41" s="20">
        <f t="shared" si="14"/>
        <v>0.07455379337365464</v>
      </c>
      <c r="J41" s="20">
        <f t="shared" si="15"/>
        <v>0.013695757712664625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42.9919</v>
      </c>
      <c r="F42" s="28">
        <f>'[1]МакроDelay'!Q9</f>
        <v>43.3421</v>
      </c>
      <c r="G42" s="20">
        <f t="shared" si="12"/>
        <v>0.008145720472926277</v>
      </c>
      <c r="H42" s="20">
        <f t="shared" si="13"/>
        <v>0.014609766374830357</v>
      </c>
      <c r="I42" s="20">
        <f t="shared" si="14"/>
        <v>0.07739518650910049</v>
      </c>
      <c r="J42" s="20">
        <f t="shared" si="15"/>
        <v>0.040095130437129534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41460</v>
      </c>
      <c r="E43" s="37">
        <f>'[1]ЗВР-cbr'!D4</f>
        <v>41467</v>
      </c>
      <c r="F43" s="37">
        <f>'[1]ЗВР-cbr'!D3</f>
        <v>41474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505</v>
      </c>
      <c r="E44" s="19" t="str">
        <f>'[1]ЗВР-cbr'!L4</f>
        <v>506</v>
      </c>
      <c r="F44" s="19" t="str">
        <f>'[1]ЗВР-cbr'!L3</f>
        <v>505,7</v>
      </c>
      <c r="G44" s="20">
        <f>IF(ISERROR(F44/E44-1),"н/д",F44/E44-1)</f>
        <v>-0.0005928853754940677</v>
      </c>
      <c r="H44" s="20"/>
      <c r="I44" s="20">
        <f>IF(ISERROR(F44/C44-1),"н/д",F44/C44-1)</f>
        <v>0.015461847389558248</v>
      </c>
      <c r="J44" s="20">
        <f>IF(ISERROR(F44/B44-1),"н/д",F44/B44-1)</f>
        <v>0.15535755083390446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41463</v>
      </c>
      <c r="F45" s="37">
        <v>41470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</v>
      </c>
      <c r="F46" s="41">
        <v>4.1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102.6</v>
      </c>
      <c r="E49" s="19">
        <f>'[1]ПромПр-во'!B32</f>
        <v>100</v>
      </c>
      <c r="F49" s="19">
        <f>'[1]ПромПр-во'!B34</f>
        <v>98.6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2013-07-26T09:10:24Z</dcterms:created>
  <dcterms:modified xsi:type="dcterms:W3CDTF">2013-07-26T09:11:20Z</dcterms:modified>
  <cp:category/>
  <cp:version/>
  <cp:contentType/>
  <cp:contentStatus/>
</cp:coreProperties>
</file>