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<sst xmlns="http://schemas.openxmlformats.org/spreadsheetml/2006/main" count="95" uniqueCount="79">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</sst>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8163,55</v>
          </cell>
          <cell r="S93">
            <v>8084.5</v>
          </cell>
        </row>
        <row r="101">
          <cell r="K101" t="str">
            <v>4607,45</v>
          </cell>
          <cell r="S101">
            <v>4580.46</v>
          </cell>
        </row>
        <row r="105">
          <cell r="K105" t="str">
            <v>488,54</v>
          </cell>
          <cell r="S105">
            <v>485.69</v>
          </cell>
        </row>
        <row r="123">
          <cell r="K123" t="str">
            <v>1990,06</v>
          </cell>
          <cell r="S123">
            <v>1976.3</v>
          </cell>
        </row>
      </sheetData>
      <sheetData sheetId="2">
        <row r="33">
          <cell r="I33" t="str">
            <v>6591,45</v>
          </cell>
          <cell r="L33">
            <v>6560.25</v>
          </cell>
        </row>
        <row r="34">
          <cell r="I34" t="str">
            <v>8313,67</v>
          </cell>
          <cell r="L34">
            <v>8259.03</v>
          </cell>
        </row>
        <row r="144">
          <cell r="I144" t="str">
            <v>3980,46</v>
          </cell>
          <cell r="L144">
            <v>3968.91</v>
          </cell>
        </row>
      </sheetData>
      <sheetData sheetId="3">
        <row r="3">
          <cell r="D3">
            <v>41474</v>
          </cell>
          <cell r="L3" t="str">
            <v>505,7</v>
          </cell>
        </row>
        <row r="4">
          <cell r="D4">
            <v>41467</v>
          </cell>
          <cell r="L4" t="str">
            <v>506</v>
          </cell>
        </row>
        <row r="5">
          <cell r="D5">
            <v>41460</v>
          </cell>
          <cell r="L5" t="str">
            <v>505</v>
          </cell>
        </row>
      </sheetData>
      <sheetData sheetId="4">
        <row r="8">
          <cell r="C8">
            <v>6.44</v>
          </cell>
          <cell r="D8">
            <v>6.44</v>
          </cell>
          <cell r="E8">
            <v>7.32</v>
          </cell>
          <cell r="F8">
            <v>7.32</v>
          </cell>
        </row>
      </sheetData>
      <sheetData sheetId="5">
        <row r="7">
          <cell r="L7">
            <v>32.6371</v>
          </cell>
          <cell r="Q7">
            <v>32.8556</v>
          </cell>
        </row>
        <row r="9">
          <cell r="L9">
            <v>43.3421</v>
          </cell>
          <cell r="Q9">
            <v>43.606</v>
          </cell>
        </row>
      </sheetData>
      <sheetData sheetId="6">
        <row r="84">
          <cell r="M84" t="str">
            <v>103,91</v>
          </cell>
          <cell r="P84">
            <v>104.55</v>
          </cell>
        </row>
        <row r="100">
          <cell r="M100" t="str">
            <v>476,50</v>
          </cell>
          <cell r="P100">
            <v>473.25</v>
          </cell>
        </row>
        <row r="103">
          <cell r="M103" t="str">
            <v>84,86</v>
          </cell>
          <cell r="P103">
            <v>84.71</v>
          </cell>
        </row>
      </sheetData>
      <sheetData sheetId="7">
        <row r="22">
          <cell r="P22">
            <v>41406</v>
          </cell>
          <cell r="Q22">
            <v>28083.5</v>
          </cell>
        </row>
        <row r="23">
          <cell r="P23">
            <v>41375</v>
          </cell>
          <cell r="Q23">
            <v>27841.2</v>
          </cell>
        </row>
        <row r="24">
          <cell r="P24">
            <v>41345</v>
          </cell>
          <cell r="Q24">
            <v>27465.9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1">
          <cell r="B31">
            <v>102.6</v>
          </cell>
        </row>
        <row r="32">
          <cell r="B32">
            <v>100</v>
          </cell>
        </row>
        <row r="34">
          <cell r="B34">
            <v>98.6</v>
          </cell>
        </row>
      </sheetData>
      <sheetData sheetId="10">
        <row r="5">
          <cell r="AI5">
            <v>823.8</v>
          </cell>
          <cell r="AJ5">
            <v>787.7</v>
          </cell>
          <cell r="AK5">
            <v>611.8</v>
          </cell>
          <cell r="AL5">
            <v>581</v>
          </cell>
        </row>
      </sheetData>
      <sheetData sheetId="12">
        <row r="689">
          <cell r="C689">
            <v>107.2579</v>
          </cell>
        </row>
        <row r="694">
          <cell r="C694">
            <v>107.45</v>
          </cell>
        </row>
      </sheetData>
      <sheetData sheetId="13">
        <row r="689">
          <cell r="C689">
            <v>1323.24</v>
          </cell>
        </row>
        <row r="694">
          <cell r="C694">
            <v>1328.4</v>
          </cell>
        </row>
      </sheetData>
      <sheetData sheetId="14">
        <row r="689">
          <cell r="C689">
            <v>6792.71</v>
          </cell>
        </row>
        <row r="694">
          <cell r="C694">
            <v>6850.9</v>
          </cell>
        </row>
      </sheetData>
      <sheetData sheetId="15">
        <row r="689">
          <cell r="C689">
            <v>13617</v>
          </cell>
        </row>
        <row r="694">
          <cell r="C694">
            <v>13705</v>
          </cell>
        </row>
      </sheetData>
      <sheetData sheetId="16">
        <row r="689">
          <cell r="C689">
            <v>1791</v>
          </cell>
        </row>
        <row r="694">
          <cell r="C694">
            <v>1795</v>
          </cell>
        </row>
      </sheetData>
      <sheetData sheetId="17">
        <row r="689">
          <cell r="C689">
            <v>16.5</v>
          </cell>
        </row>
        <row r="694">
          <cell r="C694">
            <v>16.47</v>
          </cell>
        </row>
      </sheetData>
      <sheetData sheetId="18">
        <row r="689">
          <cell r="C689">
            <v>656.2</v>
          </cell>
        </row>
        <row r="694">
          <cell r="C694">
            <v>651.4</v>
          </cell>
        </row>
      </sheetData>
      <sheetData sheetId="19">
        <row r="689">
          <cell r="C689">
            <v>19376.0881</v>
          </cell>
        </row>
        <row r="694">
          <cell r="C694">
            <v>19593.28</v>
          </cell>
        </row>
      </sheetData>
      <sheetData sheetId="20">
        <row r="689">
          <cell r="C689">
            <v>49212.33</v>
          </cell>
        </row>
        <row r="694">
          <cell r="C694">
            <v>49422.05</v>
          </cell>
        </row>
      </sheetData>
      <sheetData sheetId="21">
        <row r="689">
          <cell r="C689">
            <v>13869.82</v>
          </cell>
        </row>
        <row r="694">
          <cell r="C694">
            <v>13661.13</v>
          </cell>
        </row>
      </sheetData>
      <sheetData sheetId="22">
        <row r="689">
          <cell r="C689">
            <v>1685.33</v>
          </cell>
        </row>
        <row r="694">
          <cell r="C694">
            <v>1691.65</v>
          </cell>
        </row>
      </sheetData>
      <sheetData sheetId="23">
        <row r="689">
          <cell r="C689">
            <v>3599.14</v>
          </cell>
        </row>
        <row r="694">
          <cell r="C694">
            <v>3613.16</v>
          </cell>
        </row>
      </sheetData>
      <sheetData sheetId="24">
        <row r="689">
          <cell r="C689">
            <v>15521.97</v>
          </cell>
        </row>
        <row r="694">
          <cell r="C694">
            <v>15558.83</v>
          </cell>
        </row>
      </sheetData>
      <sheetData sheetId="25">
        <row r="689">
          <cell r="C689">
            <v>1394.89</v>
          </cell>
        </row>
        <row r="694">
          <cell r="C694">
            <v>1398.3</v>
          </cell>
        </row>
      </sheetData>
      <sheetData sheetId="26">
        <row r="689">
          <cell r="C689">
            <v>1335.59</v>
          </cell>
        </row>
        <row r="694">
          <cell r="C694">
            <v>1341.34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41485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41484</v>
      </c>
      <c r="F4" s="14">
        <f>I1</f>
        <v>41485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'[1]РТС'!C694</f>
        <v>1341.34</v>
      </c>
      <c r="F6" s="19">
        <f>'[1]РТС'!C689</f>
        <v>1335.59</v>
      </c>
      <c r="G6" s="20">
        <f>IF(ISERROR(F6/E6-1),"н/д",F6/E6-1)</f>
        <v>-0.0042867580181013</v>
      </c>
      <c r="H6" s="20">
        <f>IF(ISERROR(F6/D6-1),"н/д",F6/D6-1)</f>
        <v>0.04600383756901749</v>
      </c>
      <c r="I6" s="20">
        <f>IF(ISERROR(F6/C6-1),"н/д",F6/C6-1)</f>
        <v>-0.1525981853943278</v>
      </c>
      <c r="J6" s="20">
        <f>IF(ISERROR(F6/B6-1),"н/д",F6/B6-1)</f>
        <v>-0.06614712421560065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'[1]ММВБ'!C694</f>
        <v>1398.3</v>
      </c>
      <c r="F7" s="19">
        <f>'[1]ММВБ'!C689</f>
        <v>1394.89</v>
      </c>
      <c r="G7" s="20">
        <f>IF(ISERROR(F7/E7-1),"н/д",F7/E7-1)</f>
        <v>-0.00243867553457755</v>
      </c>
      <c r="H7" s="20">
        <f>IF(ISERROR(F7/D7-1),"н/д",F7/D7-1)</f>
        <v>0.04394650381313747</v>
      </c>
      <c r="I7" s="20">
        <f>IF(ISERROR(F7/C7-1),"н/д",F7/C7-1)</f>
        <v>-0.07917112264163384</v>
      </c>
      <c r="J7" s="20">
        <f>IF(ISERROR(F7/B7-1),"н/д",F7/B7-1)</f>
        <v>-0.03691578843941712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(США)'!C694</f>
        <v>15558.83</v>
      </c>
      <c r="F9" s="19">
        <f>'[1]DJIA (США)'!C689</f>
        <v>15521.97</v>
      </c>
      <c r="G9" s="20">
        <f aca="true" t="shared" si="0" ref="G9:G15">IF(ISERROR(F9/E9-1),"н/д",F9/E9-1)</f>
        <v>-0.0023690727387599697</v>
      </c>
      <c r="H9" s="20">
        <f>IF(ISERROR(F9/D9-1),"н/д",F9/D9-1)</f>
        <v>0.041072195095777086</v>
      </c>
      <c r="I9" s="20">
        <f>IF(ISERROR(F9/C9-1),"н/д",F9/C9-1)</f>
        <v>0.15971560687940856</v>
      </c>
      <c r="J9" s="20">
        <f aca="true" t="shared" si="1" ref="J9:J15">IF(ISERROR(F9/B9-1),"н/д",F9/B9-1)</f>
        <v>0.2558293010234258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(США)'!C694</f>
        <v>3613.16</v>
      </c>
      <c r="F10" s="19">
        <f>'[1]NASDAQ Composite (США)'!C689</f>
        <v>3599.14</v>
      </c>
      <c r="G10" s="20">
        <f t="shared" si="0"/>
        <v>-0.0038802599386685843</v>
      </c>
      <c r="H10" s="20">
        <f aca="true" t="shared" si="2" ref="H10:H15">IF(ISERROR(F10/D10-1),"н/д",F10/D10-1)</f>
        <v>0.05755968559465208</v>
      </c>
      <c r="I10" s="20">
        <f aca="true" t="shared" si="3" ref="I10:I15">IF(ISERROR(F10/C10-1),"н/д",F10/C10-1)</f>
        <v>0.16145875352151307</v>
      </c>
      <c r="J10" s="20">
        <f t="shared" si="1"/>
        <v>0.34587203096511954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(США)'!C694</f>
        <v>1691.65</v>
      </c>
      <c r="F11" s="19">
        <f>'[1]S&amp;P500 (США)'!C689</f>
        <v>1685.33</v>
      </c>
      <c r="G11" s="20">
        <f t="shared" si="0"/>
        <v>-0.0037359973989892215</v>
      </c>
      <c r="H11" s="20">
        <f>IF(ISERROR(F11/D11-1),"н/д",F11/D11-1)</f>
        <v>0.04921308862713847</v>
      </c>
      <c r="I11" s="20">
        <f t="shared" si="3"/>
        <v>0.15284323717926784</v>
      </c>
      <c r="J11" s="20">
        <f t="shared" si="1"/>
        <v>0.3189184397595062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'[1]евр-индексы'!L144</f>
        <v>3968.91</v>
      </c>
      <c r="F12" s="19">
        <f>'[1]евр-индексы'!I144*1</f>
        <v>3980.46</v>
      </c>
      <c r="G12" s="20">
        <f t="shared" si="0"/>
        <v>0.00291011889914361</v>
      </c>
      <c r="H12" s="20">
        <f t="shared" si="2"/>
        <v>0.05653115610434556</v>
      </c>
      <c r="I12" s="20">
        <f t="shared" si="3"/>
        <v>0.07417712159197332</v>
      </c>
      <c r="J12" s="20">
        <f t="shared" si="1"/>
        <v>0.26872912257439374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'[1]евр-индексы'!L34</f>
        <v>8259.03</v>
      </c>
      <c r="F13" s="19">
        <f>'[1]евр-индексы'!I34*1</f>
        <v>8313.67</v>
      </c>
      <c r="G13" s="20">
        <f t="shared" si="0"/>
        <v>0.006615789021228835</v>
      </c>
      <c r="H13" s="20">
        <f t="shared" si="2"/>
        <v>0.041301766550767116</v>
      </c>
      <c r="I13" s="20">
        <f t="shared" si="3"/>
        <v>0.08028243867133233</v>
      </c>
      <c r="J13" s="20">
        <f t="shared" si="1"/>
        <v>0.37236378162801764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'[1]евр-индексы'!L33</f>
        <v>6560.25</v>
      </c>
      <c r="F14" s="19">
        <f>'[1]евр-индексы'!I33*1</f>
        <v>6591.45</v>
      </c>
      <c r="G14" s="20">
        <f t="shared" si="0"/>
        <v>0.004755916314164832</v>
      </c>
      <c r="H14" s="20">
        <f t="shared" si="2"/>
        <v>0.04497144795791863</v>
      </c>
      <c r="I14" s="20">
        <f t="shared" si="3"/>
        <v>0.08891451340854384</v>
      </c>
      <c r="J14" s="20">
        <f t="shared" si="1"/>
        <v>0.166694396850795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'[1]Япония'!C694</f>
        <v>13661.13</v>
      </c>
      <c r="F15" s="19">
        <f>'[1]Япония'!C689</f>
        <v>13869.82</v>
      </c>
      <c r="G15" s="20">
        <f t="shared" si="0"/>
        <v>0.0152761887193813</v>
      </c>
      <c r="H15" s="20">
        <f t="shared" si="2"/>
        <v>0.0012503158274679294</v>
      </c>
      <c r="I15" s="20">
        <f t="shared" si="3"/>
        <v>0.31992204079535136</v>
      </c>
      <c r="J15" s="20">
        <f t="shared" si="1"/>
        <v>0.6530628733855284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'[1]азия-индексы'!S93*1</f>
        <v>8084.5</v>
      </c>
      <c r="F17" s="19">
        <f>'[1]азия-индексы'!K93*1</f>
        <v>8163.55</v>
      </c>
      <c r="G17" s="20">
        <f aca="true" t="shared" si="4" ref="G17:G22">IF(ISERROR(F17/E17-1),"н/д",F17/E17-1)</f>
        <v>0.009777970189869478</v>
      </c>
      <c r="H17" s="20">
        <f aca="true" t="shared" si="5" ref="H17:H22">IF(ISERROR(F17/D17-1),"н/д",F17/D17-1)</f>
        <v>0.01587232453957199</v>
      </c>
      <c r="I17" s="20">
        <f aca="true" t="shared" si="6" ref="I17:I22">IF(ISERROR(F17/C17-1),"н/д",F17/C17-1)</f>
        <v>0.057227331946757554</v>
      </c>
      <c r="J17" s="20">
        <f aca="true" t="shared" si="7" ref="J17:J22">IF(ISERROR(F17/B17-1),"н/д",F17/B17-1)</f>
        <v>0.15092400437612086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'[1]азия-индексы'!S105</f>
        <v>485.69</v>
      </c>
      <c r="F18" s="19">
        <f>'[1]азия-индексы'!K105*1</f>
        <v>488.54</v>
      </c>
      <c r="G18" s="20">
        <f t="shared" si="4"/>
        <v>0.005867940455846377</v>
      </c>
      <c r="H18" s="20">
        <f t="shared" si="5"/>
        <v>0.017706857761853323</v>
      </c>
      <c r="I18" s="20">
        <f>IF(ISERROR(F18/C18-1),"н/д",F18/C18-1)</f>
        <v>0.09253958314697219</v>
      </c>
      <c r="J18" s="20">
        <f t="shared" si="7"/>
        <v>0.4397618766945657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'[1]Индия'!C694</f>
        <v>19593.28</v>
      </c>
      <c r="F19" s="19">
        <f>'[1]Индия'!C689</f>
        <v>19376.0881</v>
      </c>
      <c r="G19" s="20">
        <f t="shared" si="4"/>
        <v>-0.011085019966029064</v>
      </c>
      <c r="H19" s="20">
        <f t="shared" si="5"/>
        <v>-0.010282366546306654</v>
      </c>
      <c r="I19" s="20">
        <f t="shared" si="6"/>
        <v>-0.01856054343619762</v>
      </c>
      <c r="J19" s="20">
        <f t="shared" si="7"/>
        <v>0.22519324401570184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'[1]азия-индексы'!S101</f>
        <v>4580.46</v>
      </c>
      <c r="F20" s="19">
        <f>'[1]азия-индексы'!K101*1</f>
        <v>4607.45</v>
      </c>
      <c r="G20" s="20">
        <f t="shared" si="4"/>
        <v>0.0058924212851982904</v>
      </c>
      <c r="H20" s="20">
        <f t="shared" si="5"/>
        <v>-0.03558383656553177</v>
      </c>
      <c r="I20" s="20">
        <f t="shared" si="6"/>
        <v>0.047602481986498635</v>
      </c>
      <c r="J20" s="20">
        <f>IF(ISERROR(F20/B20-1),"н/д",F20/B20-1)</f>
        <v>0.18471768314789894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'[1]азия-индексы'!S123</f>
        <v>1976.3</v>
      </c>
      <c r="F21" s="19">
        <f>'[1]азия-индексы'!K123*1</f>
        <v>1990.06</v>
      </c>
      <c r="G21" s="20">
        <f t="shared" si="4"/>
        <v>0.006962505692455601</v>
      </c>
      <c r="H21" s="20">
        <f t="shared" si="5"/>
        <v>-0.0025961789057957763</v>
      </c>
      <c r="I21" s="20">
        <f t="shared" si="6"/>
        <v>-0.12565957988989807</v>
      </c>
      <c r="J21" s="20">
        <f t="shared" si="7"/>
        <v>-0.09548072159372412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'[1]Бразилия'!C694</f>
        <v>49422.05</v>
      </c>
      <c r="F22" s="19">
        <f>'[1]Бразилия'!C689</f>
        <v>49212.33</v>
      </c>
      <c r="G22" s="20">
        <f t="shared" si="4"/>
        <v>-0.00424345003900084</v>
      </c>
      <c r="H22" s="20">
        <f t="shared" si="5"/>
        <v>0.03698495884601538</v>
      </c>
      <c r="I22" s="20">
        <f t="shared" si="6"/>
        <v>-0.2053881529806464</v>
      </c>
      <c r="J22" s="20">
        <f t="shared" si="7"/>
        <v>-0.16020444922105437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Brent'!C694</f>
        <v>107.45</v>
      </c>
      <c r="F24" s="29">
        <f>'[1]нефть Brent'!C689</f>
        <v>107.2579</v>
      </c>
      <c r="G24" s="20">
        <f>IF(ISERROR(F24/E24-1),"н/д",F24/E24-1)</f>
        <v>-0.001787808282922243</v>
      </c>
      <c r="H24" s="20">
        <f aca="true" t="shared" si="8" ref="H24:H33">IF(ISERROR(F24/D24-1),"н/д",F24/D24-1)</f>
        <v>0.04652063615962554</v>
      </c>
      <c r="I24" s="20">
        <f aca="true" t="shared" si="9" ref="I24:I33">IF(ISERROR(F24/C24-1),"н/д",F24/C24-1)</f>
        <v>-0.03388668708340825</v>
      </c>
      <c r="J24" s="20">
        <f>IF(ISERROR(F24/B24-1),"н/д",F24/B24-1)</f>
        <v>-0.04617252112049797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'[1]сырье'!P84</f>
        <v>104.55</v>
      </c>
      <c r="F25" s="29">
        <f>'[1]сырье'!M84*1</f>
        <v>103.91</v>
      </c>
      <c r="G25" s="20">
        <f aca="true" t="shared" si="10" ref="G25:G33">IF(ISERROR(F25/E25-1),"н/д",F25/E25-1)</f>
        <v>-0.00612147297943566</v>
      </c>
      <c r="H25" s="20">
        <f t="shared" si="8"/>
        <v>0.06041432799265234</v>
      </c>
      <c r="I25" s="20">
        <f t="shared" si="9"/>
        <v>0.11539287247745822</v>
      </c>
      <c r="J25" s="20">
        <f aca="true" t="shared" si="11" ref="J25:J31">IF(ISERROR(F25/B25-1),"н/д",F25/B25-1)</f>
        <v>0.025663804165432902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'[1]Золото'!C694</f>
        <v>1328.4</v>
      </c>
      <c r="F26" s="19">
        <f>'[1]Золото'!C689</f>
        <v>1323.24</v>
      </c>
      <c r="G26" s="20">
        <f t="shared" si="10"/>
        <v>-0.003884372177055173</v>
      </c>
      <c r="H26" s="20">
        <f t="shared" si="8"/>
        <v>0.05378673249980093</v>
      </c>
      <c r="I26" s="20">
        <f t="shared" si="9"/>
        <v>-0.20392251233305259</v>
      </c>
      <c r="J26" s="20">
        <f t="shared" si="11"/>
        <v>-0.17714191871245277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'[1]Медь'!C694</f>
        <v>6850.9</v>
      </c>
      <c r="F27" s="19">
        <f>'[1]Медь'!C689</f>
        <v>6792.71</v>
      </c>
      <c r="G27" s="20">
        <f t="shared" si="10"/>
        <v>-0.008493774540571208</v>
      </c>
      <c r="H27" s="20">
        <f t="shared" si="8"/>
        <v>-0.02404012626382357</v>
      </c>
      <c r="I27" s="20">
        <f t="shared" si="9"/>
        <v>-0.16091938404678197</v>
      </c>
      <c r="J27" s="20">
        <f t="shared" si="11"/>
        <v>-0.09803236896290979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'[1]Никель'!C694</f>
        <v>13705</v>
      </c>
      <c r="F28" s="19">
        <f>'[1]Никель'!C689</f>
        <v>13617</v>
      </c>
      <c r="G28" s="20">
        <f t="shared" si="10"/>
        <v>-0.0064210142283838145</v>
      </c>
      <c r="H28" s="20">
        <f t="shared" si="8"/>
        <v>-0.024919441460794833</v>
      </c>
      <c r="I28" s="20">
        <f t="shared" si="9"/>
        <v>-0.214025974025974</v>
      </c>
      <c r="J28" s="20">
        <f t="shared" si="11"/>
        <v>-0.2870705996860282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'[1]Алюминий'!C694</f>
        <v>1795</v>
      </c>
      <c r="F29" s="19">
        <f>'[1]Алюминий'!C689</f>
        <v>1791</v>
      </c>
      <c r="G29" s="20">
        <f t="shared" si="10"/>
        <v>-0.0022284122562674646</v>
      </c>
      <c r="H29" s="20">
        <f t="shared" si="8"/>
        <v>-0.019972640218878235</v>
      </c>
      <c r="I29" s="20">
        <f t="shared" si="9"/>
        <v>-0.13352685050798263</v>
      </c>
      <c r="J29" s="20">
        <f t="shared" si="11"/>
        <v>-0.15038065975494808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'[1]сырье'!P103</f>
        <v>84.71</v>
      </c>
      <c r="F30" s="19" t="str">
        <f>'[1]сырье'!M103</f>
        <v>84,86</v>
      </c>
      <c r="G30" s="20">
        <f t="shared" si="10"/>
        <v>0.0017707472553418757</v>
      </c>
      <c r="H30" s="20">
        <f t="shared" si="8"/>
        <v>-0.007949497311199538</v>
      </c>
      <c r="I30" s="20">
        <f t="shared" si="9"/>
        <v>0.12965921192758256</v>
      </c>
      <c r="J30" s="20">
        <f t="shared" si="11"/>
        <v>-0.1200746578183326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'[1]Сахар'!C694</f>
        <v>16.47</v>
      </c>
      <c r="F31" s="19">
        <f>'[1]Сахар'!C689</f>
        <v>16.5</v>
      </c>
      <c r="G31" s="20">
        <f t="shared" si="10"/>
        <v>0.0018214936247724633</v>
      </c>
      <c r="H31" s="20">
        <f t="shared" si="8"/>
        <v>-0.024822695035461084</v>
      </c>
      <c r="I31" s="20">
        <f t="shared" si="9"/>
        <v>-0.12513255567338277</v>
      </c>
      <c r="J31" s="20">
        <f t="shared" si="11"/>
        <v>-0.29154143409188493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'[1]сырье'!P100</f>
        <v>473.25</v>
      </c>
      <c r="F32" s="19">
        <f>'[1]сырье'!M100*1</f>
        <v>476.5</v>
      </c>
      <c r="G32" s="20">
        <f t="shared" si="10"/>
        <v>0.006867406233491913</v>
      </c>
      <c r="H32" s="20">
        <f t="shared" si="8"/>
        <v>-0.04937655860349133</v>
      </c>
      <c r="I32" s="20">
        <f t="shared" si="9"/>
        <v>-0.3081669691470055</v>
      </c>
      <c r="J32" s="20">
        <f>IF(ISERROR(F32/B32-1),"н/д",F32/B32-1)</f>
        <v>-0.26917177914110424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'[1]Пшеница'!C694/100/0.027*E41</f>
        <v>7874.002570370369</v>
      </c>
      <c r="F33" s="19">
        <f>'[1]Пшеница'!C689/100/0.027*F41</f>
        <v>7985.127674074075</v>
      </c>
      <c r="G33" s="20">
        <f t="shared" si="10"/>
        <v>0.014112911789217142</v>
      </c>
      <c r="H33" s="20">
        <f t="shared" si="8"/>
        <v>0.006322219133842566</v>
      </c>
      <c r="I33" s="20">
        <f t="shared" si="9"/>
        <v>-0.054047340080250694</v>
      </c>
      <c r="J33" s="20">
        <f>IF(ISERROR(F33/B33-1),"н/д",F33/B33-1)</f>
        <v>-0.04062969272396877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41484</v>
      </c>
      <c r="F35" s="32">
        <f>I1</f>
        <v>41485</v>
      </c>
      <c r="G35" s="33"/>
      <c r="H35" s="34"/>
      <c r="I35" s="33"/>
      <c r="J35" s="35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787.7</v>
      </c>
      <c r="F37" s="19">
        <f>'[1]ост. ср-тв на кс'!AI5</f>
        <v>823.8</v>
      </c>
      <c r="G37" s="20">
        <f t="shared" si="12"/>
        <v>0.04582963057001388</v>
      </c>
      <c r="H37" s="20">
        <f aca="true" t="shared" si="13" ref="H37:H42">IF(ISERROR(F37/D37-1),"н/д",F37/D37-1)</f>
        <v>-0.17825436408977557</v>
      </c>
      <c r="I37" s="20">
        <f aca="true" t="shared" si="14" ref="I37:I42">IF(ISERROR(F37/C37-1),"н/д",F37/C37-1)</f>
        <v>-0.39714599341383094</v>
      </c>
      <c r="J37" s="20">
        <f aca="true" t="shared" si="15" ref="J37:J42">IF(ISERROR(F37/B37-1),"н/д",F37/B37-1)</f>
        <v>-0.16058691664968416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581</v>
      </c>
      <c r="F38" s="19">
        <f>'[1]ост. ср-тв на кс'!AK5</f>
        <v>611.8</v>
      </c>
      <c r="G38" s="20">
        <f t="shared" si="12"/>
        <v>0.053012048192770944</v>
      </c>
      <c r="H38" s="20">
        <f t="shared" si="13"/>
        <v>-0.20853816300129369</v>
      </c>
      <c r="I38" s="20">
        <f t="shared" si="14"/>
        <v>-0.37685883071908743</v>
      </c>
      <c r="J38" s="20">
        <f t="shared" si="15"/>
        <v>-0.16818490822569687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6.44</v>
      </c>
      <c r="F39" s="28">
        <f>'[1]mibid-mibor'!D8</f>
        <v>6.44</v>
      </c>
      <c r="G39" s="20">
        <f t="shared" si="12"/>
        <v>0</v>
      </c>
      <c r="H39" s="20">
        <f t="shared" si="13"/>
        <v>-0.013782542113323082</v>
      </c>
      <c r="I39" s="20">
        <f t="shared" si="14"/>
        <v>-0.03880597014925369</v>
      </c>
      <c r="J39" s="20">
        <f t="shared" si="15"/>
        <v>0.014173228346456845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7.32</v>
      </c>
      <c r="F40" s="28">
        <f>'[1]mibid-mibor'!F8</f>
        <v>7.32</v>
      </c>
      <c r="G40" s="20">
        <f t="shared" si="12"/>
        <v>0</v>
      </c>
      <c r="H40" s="20">
        <f t="shared" si="13"/>
        <v>-0.0027247956403269047</v>
      </c>
      <c r="I40" s="20">
        <f t="shared" si="14"/>
        <v>-0.027888446215139417</v>
      </c>
      <c r="J40" s="20">
        <f t="shared" si="15"/>
        <v>-0.009472259810554773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32.6371</v>
      </c>
      <c r="F41" s="28">
        <f>'[1]МакроDelay'!Q7</f>
        <v>32.8556</v>
      </c>
      <c r="G41" s="20">
        <f>IF(ISERROR(F41/E41-1),"н/д",F41/E41-1)</f>
        <v>0.0066948350190429995</v>
      </c>
      <c r="H41" s="20">
        <f>IF(ISERROR(F41/D41-1),"н/д",F41/D41-1)</f>
        <v>0.004481946864777209</v>
      </c>
      <c r="I41" s="20">
        <f t="shared" si="14"/>
        <v>0.08174775373937804</v>
      </c>
      <c r="J41" s="20">
        <f t="shared" si="15"/>
        <v>0.02048228357005466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43.3421</v>
      </c>
      <c r="F42" s="28">
        <f>'[1]МакроDelay'!Q9</f>
        <v>43.606</v>
      </c>
      <c r="G42" s="20">
        <f t="shared" si="12"/>
        <v>0.006088768195357419</v>
      </c>
      <c r="H42" s="20">
        <f t="shared" si="13"/>
        <v>0.02078749005103231</v>
      </c>
      <c r="I42" s="20">
        <f t="shared" si="14"/>
        <v>0.08395519605454838</v>
      </c>
      <c r="J42" s="20">
        <f t="shared" si="15"/>
        <v>0.046428028587481185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41460</v>
      </c>
      <c r="E43" s="37">
        <f>'[1]ЗВР-cbr'!D4</f>
        <v>41467</v>
      </c>
      <c r="F43" s="37">
        <f>'[1]ЗВР-cbr'!D3</f>
        <v>41474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505</v>
      </c>
      <c r="E44" s="19" t="str">
        <f>'[1]ЗВР-cbr'!L4</f>
        <v>506</v>
      </c>
      <c r="F44" s="19" t="str">
        <f>'[1]ЗВР-cbr'!L3</f>
        <v>505,7</v>
      </c>
      <c r="G44" s="20">
        <f>IF(ISERROR(F44/E44-1),"н/д",F44/E44-1)</f>
        <v>-0.0005928853754940677</v>
      </c>
      <c r="H44" s="20"/>
      <c r="I44" s="20">
        <f>IF(ISERROR(F44/C44-1),"н/д",F44/C44-1)</f>
        <v>0.015461847389558248</v>
      </c>
      <c r="J44" s="20">
        <f>IF(ISERROR(F44/B44-1),"н/д",F44/B44-1)</f>
        <v>0.15535755083390446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41470</v>
      </c>
      <c r="F45" s="37">
        <v>41477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4.1</v>
      </c>
      <c r="F46" s="41">
        <v>4.3</v>
      </c>
      <c r="G46" s="20">
        <f>IF(ISERROR(F46-E46),"н/д",F46-E46)/100</f>
        <v>0.0020000000000000018</v>
      </c>
      <c r="H46" s="20">
        <f>IF(ISERROR(F46-D46),"н/д",F46-D46)/100</f>
        <v>0.005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41345</v>
      </c>
      <c r="E47" s="43">
        <f>'[1]M2'!P23</f>
        <v>41375</v>
      </c>
      <c r="F47" s="43">
        <f>'[1]M2'!P22</f>
        <v>41406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27465.9</v>
      </c>
      <c r="E48" s="19">
        <f>'[1]M2'!Q23</f>
        <v>27841.2</v>
      </c>
      <c r="F48" s="19">
        <f>'[1]M2'!Q22</f>
        <v>28083.5</v>
      </c>
      <c r="G48" s="20"/>
      <c r="H48" s="20">
        <f>IF(ISERROR(F48/D48-1),"н/д",F48/D48-1)</f>
        <v>0.022486064538209227</v>
      </c>
      <c r="I48" s="20">
        <f>IF(ISERROR(F48/C48-1),"н/д",F48/C48-1)</f>
        <v>0.1470565410425968</v>
      </c>
      <c r="J48" s="20">
        <f>IF(ISERROR(F48/B48-1),"н/д",F48/B48-1)</f>
        <v>0.4033400126924478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102.6</v>
      </c>
      <c r="E49" s="19">
        <f>'[1]ПромПр-во'!B32</f>
        <v>100</v>
      </c>
      <c r="F49" s="19">
        <f>'[1]ПромПр-во'!B34</f>
        <v>98.6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41365</v>
      </c>
      <c r="E50" s="43">
        <v>41395</v>
      </c>
      <c r="F50" s="43">
        <v>41426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49.8039</v>
      </c>
      <c r="E51" s="19">
        <v>49.8374</v>
      </c>
      <c r="F51" s="19">
        <v>49.6455</v>
      </c>
      <c r="G51" s="20"/>
      <c r="H51" s="20">
        <f>IF(ISERROR(F51/E51-1),"н/д",F51/E51-1)</f>
        <v>-0.003850521897209802</v>
      </c>
      <c r="I51" s="20">
        <f>IF(ISERROR(F51/C51-1),"н/д",F51/C51-1)</f>
        <v>-0.02213349826272626</v>
      </c>
      <c r="J51" s="20">
        <f>IF(ISERROR(F51/B51-1),"н/д",F51/B51-1)</f>
        <v>0.3866915818934453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4790.192</v>
      </c>
      <c r="E52" s="19">
        <v>4909.188</v>
      </c>
      <c r="F52" s="19">
        <v>4949.326</v>
      </c>
      <c r="G52" s="20"/>
      <c r="H52" s="20">
        <f>IF(ISERROR(F52/E52-1),"н/д",F52/E52-1)</f>
        <v>0.008176097554218664</v>
      </c>
      <c r="I52" s="20">
        <f>IF(ISERROR(F52/C52-1),"н/д",F52/C52-1)</f>
        <v>-0.0057397720885401515</v>
      </c>
      <c r="J52" s="20">
        <f>IF(ISERROR(F52/B52-1),"н/д",F52/B52-1)</f>
        <v>0.1810675106602877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2013-07-30T09:07:49Z</dcterms:created>
  <dcterms:modified xsi:type="dcterms:W3CDTF">2013-07-30T09:08:51Z</dcterms:modified>
  <cp:category/>
  <cp:version/>
  <cp:contentType/>
  <cp:contentStatus/>
</cp:coreProperties>
</file>