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<sst xmlns="http://schemas.openxmlformats.org/spreadsheetml/2006/main" count="95" uniqueCount="79">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</sst>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8099,88</v>
          </cell>
          <cell r="S93">
            <v>8056.22</v>
          </cell>
        </row>
        <row r="101">
          <cell r="K101" t="str">
            <v>4629,42</v>
          </cell>
          <cell r="S101">
            <v>4624.33</v>
          </cell>
        </row>
        <row r="105">
          <cell r="K105" t="str">
            <v>494,66</v>
          </cell>
          <cell r="S105">
            <v>492.43</v>
          </cell>
        </row>
        <row r="123">
          <cell r="K123" t="str">
            <v>2029,42</v>
          </cell>
          <cell r="S123">
            <v>2029.0700000000002</v>
          </cell>
        </row>
      </sheetData>
      <sheetData sheetId="2">
        <row r="33">
          <cell r="I33" t="str">
            <v>6682,49</v>
          </cell>
          <cell r="L33">
            <v>6681.98</v>
          </cell>
        </row>
        <row r="34">
          <cell r="I34" t="str">
            <v>8420,39</v>
          </cell>
          <cell r="L34">
            <v>8410.73</v>
          </cell>
        </row>
        <row r="144">
          <cell r="I144" t="str">
            <v>4046,41</v>
          </cell>
          <cell r="L144">
            <v>4042.73</v>
          </cell>
        </row>
      </sheetData>
      <sheetData sheetId="3">
        <row r="3">
          <cell r="D3">
            <v>41481</v>
          </cell>
          <cell r="L3" t="str">
            <v>509,4</v>
          </cell>
        </row>
        <row r="4">
          <cell r="D4">
            <v>41474</v>
          </cell>
          <cell r="L4" t="str">
            <v>505,7</v>
          </cell>
        </row>
        <row r="5">
          <cell r="D5">
            <v>41467</v>
          </cell>
          <cell r="L5" t="str">
            <v>506</v>
          </cell>
        </row>
      </sheetData>
      <sheetData sheetId="4">
        <row r="8">
          <cell r="C8">
            <v>6.44</v>
          </cell>
          <cell r="D8">
            <v>6.44</v>
          </cell>
          <cell r="E8">
            <v>7.32</v>
          </cell>
          <cell r="F8">
            <v>7.32</v>
          </cell>
        </row>
      </sheetData>
      <sheetData sheetId="5">
        <row r="7">
          <cell r="L7">
            <v>33.033</v>
          </cell>
          <cell r="Q7">
            <v>32.9741</v>
          </cell>
        </row>
        <row r="9">
          <cell r="L9">
            <v>43.7786</v>
          </cell>
          <cell r="Q9">
            <v>43.727</v>
          </cell>
        </row>
      </sheetData>
      <sheetData sheetId="6">
        <row r="84">
          <cell r="M84" t="str">
            <v>108,15</v>
          </cell>
          <cell r="P84">
            <v>107.89</v>
          </cell>
        </row>
        <row r="100">
          <cell r="M100" t="str">
            <v>468,50</v>
          </cell>
          <cell r="P100">
            <v>467</v>
          </cell>
        </row>
        <row r="103">
          <cell r="M103" t="str">
            <v>84,94</v>
          </cell>
          <cell r="P103">
            <v>85.42999999999999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910.8</v>
          </cell>
          <cell r="AJ5">
            <v>817.5</v>
          </cell>
          <cell r="AK5">
            <v>694.5</v>
          </cell>
          <cell r="AL5">
            <v>576.5</v>
          </cell>
        </row>
      </sheetData>
      <sheetData sheetId="12">
        <row r="689">
          <cell r="C689">
            <v>108.4312</v>
          </cell>
        </row>
        <row r="694">
          <cell r="C694">
            <v>108.66</v>
          </cell>
        </row>
      </sheetData>
      <sheetData sheetId="13">
        <row r="689">
          <cell r="C689">
            <v>1287.81</v>
          </cell>
        </row>
        <row r="694">
          <cell r="C694">
            <v>1311.2</v>
          </cell>
        </row>
      </sheetData>
      <sheetData sheetId="14">
        <row r="689">
          <cell r="C689">
            <v>7016.81</v>
          </cell>
        </row>
        <row r="694">
          <cell r="C694">
            <v>6979.87</v>
          </cell>
        </row>
      </sheetData>
      <sheetData sheetId="15">
        <row r="689">
          <cell r="C689">
            <v>13950</v>
          </cell>
        </row>
        <row r="694">
          <cell r="C694">
            <v>13895</v>
          </cell>
        </row>
      </sheetData>
      <sheetData sheetId="16">
        <row r="689">
          <cell r="C689">
            <v>1815</v>
          </cell>
        </row>
        <row r="694">
          <cell r="C694">
            <v>1812</v>
          </cell>
        </row>
      </sheetData>
      <sheetData sheetId="17">
        <row r="689">
          <cell r="C689">
            <v>16.2</v>
          </cell>
        </row>
        <row r="694">
          <cell r="C694">
            <v>16.97</v>
          </cell>
        </row>
      </sheetData>
      <sheetData sheetId="18">
        <row r="689">
          <cell r="C689">
            <v>662.2</v>
          </cell>
        </row>
        <row r="694">
          <cell r="C694">
            <v>658</v>
          </cell>
        </row>
      </sheetData>
      <sheetData sheetId="19">
        <row r="689">
          <cell r="C689">
            <v>19139.0557</v>
          </cell>
        </row>
        <row r="694">
          <cell r="C694">
            <v>19317.19</v>
          </cell>
        </row>
      </sheetData>
      <sheetData sheetId="20">
        <row r="689">
          <cell r="C689">
            <v>49140.78</v>
          </cell>
        </row>
        <row r="694">
          <cell r="C694">
            <v>48234.49</v>
          </cell>
        </row>
      </sheetData>
      <sheetData sheetId="21">
        <row r="689">
          <cell r="C689">
            <v>14466.16</v>
          </cell>
        </row>
        <row r="694">
          <cell r="C694">
            <v>14005.77</v>
          </cell>
        </row>
      </sheetData>
      <sheetData sheetId="22">
        <row r="689">
          <cell r="C689">
            <v>1706.87</v>
          </cell>
        </row>
        <row r="694">
          <cell r="C694">
            <v>1685.73</v>
          </cell>
        </row>
      </sheetData>
      <sheetData sheetId="23">
        <row r="689">
          <cell r="C689">
            <v>3675.74</v>
          </cell>
        </row>
        <row r="694">
          <cell r="C694">
            <v>3626.37</v>
          </cell>
        </row>
      </sheetData>
      <sheetData sheetId="24">
        <row r="689">
          <cell r="C689">
            <v>15628.02</v>
          </cell>
        </row>
        <row r="694">
          <cell r="C694">
            <v>15499.54</v>
          </cell>
        </row>
      </sheetData>
      <sheetData sheetId="25">
        <row r="689">
          <cell r="C689">
            <v>1392.81</v>
          </cell>
        </row>
        <row r="694">
          <cell r="C694">
            <v>1398.46</v>
          </cell>
        </row>
      </sheetData>
      <sheetData sheetId="26">
        <row r="689">
          <cell r="C689">
            <v>1326.49</v>
          </cell>
        </row>
        <row r="694">
          <cell r="C694">
            <v>1331.71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41488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41487</v>
      </c>
      <c r="F4" s="14">
        <f>I1</f>
        <v>41488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1331.71</v>
      </c>
      <c r="F6" s="19">
        <f>'[1]РТС'!C689</f>
        <v>1326.49</v>
      </c>
      <c r="G6" s="20">
        <f>IF(ISERROR(F6/E6-1),"н/д",F6/E6-1)</f>
        <v>-0.00391977232280305</v>
      </c>
      <c r="H6" s="20">
        <f>IF(ISERROR(F6/D6-1),"н/д",F6/D6-1)</f>
        <v>-0.00391977232280305</v>
      </c>
      <c r="I6" s="20">
        <f>IF(ISERROR(F6/C6-1),"н/д",F6/C6-1)</f>
        <v>-0.15837193071505606</v>
      </c>
      <c r="J6" s="20">
        <f>IF(ISERROR(F6/B6-1),"н/д",F6/B6-1)</f>
        <v>-0.07250990109296418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1398.46</v>
      </c>
      <c r="F7" s="19">
        <f>'[1]ММВБ'!C689</f>
        <v>1392.81</v>
      </c>
      <c r="G7" s="20">
        <f>IF(ISERROR(F7/E7-1),"н/д",F7/E7-1)</f>
        <v>-0.004040158460020371</v>
      </c>
      <c r="H7" s="20">
        <f>IF(ISERROR(F7/D7-1),"н/д",F7/D7-1)</f>
        <v>-0.004040158460020371</v>
      </c>
      <c r="I7" s="20">
        <f>IF(ISERROR(F7/C7-1),"н/д",F7/C7-1)</f>
        <v>-0.08054422307600906</v>
      </c>
      <c r="J7" s="20">
        <f>IF(ISERROR(F7/B7-1),"н/д",F7/B7-1)</f>
        <v>-0.03835189821154694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15499.54</v>
      </c>
      <c r="F9" s="19">
        <f>'[1]DJIA (США)'!C689</f>
        <v>15628.02</v>
      </c>
      <c r="G9" s="20">
        <f aca="true" t="shared" si="0" ref="G9:G15">IF(ISERROR(F9/E9-1),"н/д",F9/E9-1)</f>
        <v>0.008289278262451738</v>
      </c>
      <c r="H9" s="20">
        <f>IF(ISERROR(F9/D9-1),"н/д",F9/D9-1)</f>
        <v>0.008289278262451738</v>
      </c>
      <c r="I9" s="20">
        <f>IF(ISERROR(F9/C9-1),"н/д",F9/C9-1)</f>
        <v>0.16763907536372868</v>
      </c>
      <c r="J9" s="20">
        <f aca="true" t="shared" si="1" ref="J9:J15">IF(ISERROR(F9/B9-1),"н/д",F9/B9-1)</f>
        <v>0.2644094424212984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3626.37</v>
      </c>
      <c r="F10" s="19">
        <f>'[1]NASDAQ Composite (США)'!C689</f>
        <v>3675.74</v>
      </c>
      <c r="G10" s="20">
        <f t="shared" si="0"/>
        <v>0.01361416512931668</v>
      </c>
      <c r="H10" s="20">
        <f aca="true" t="shared" si="2" ref="H10:H15">IF(ISERROR(F10/D10-1),"н/д",F10/D10-1)</f>
        <v>0.01361416512931668</v>
      </c>
      <c r="I10" s="20">
        <f aca="true" t="shared" si="3" ref="I10:I15">IF(ISERROR(F10/C10-1),"н/д",F10/C10-1)</f>
        <v>0.1861779199111917</v>
      </c>
      <c r="J10" s="20">
        <f t="shared" si="1"/>
        <v>0.37451603969273983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1685.73</v>
      </c>
      <c r="F11" s="19">
        <f>'[1]S&amp;P500 (США)'!C689</f>
        <v>1706.87</v>
      </c>
      <c r="G11" s="20">
        <f t="shared" si="0"/>
        <v>0.01254056106256618</v>
      </c>
      <c r="H11" s="20">
        <f>IF(ISERROR(F11/D11-1),"н/д",F11/D11-1)</f>
        <v>0.01254056106256618</v>
      </c>
      <c r="I11" s="20">
        <f t="shared" si="3"/>
        <v>0.16757758791701138</v>
      </c>
      <c r="J11" s="20">
        <f t="shared" si="1"/>
        <v>0.3357753776840786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4042.73</v>
      </c>
      <c r="F12" s="19">
        <f>'[1]евр-индексы'!I144*1</f>
        <v>4046.41</v>
      </c>
      <c r="G12" s="20">
        <f t="shared" si="0"/>
        <v>0.0009102759768768731</v>
      </c>
      <c r="H12" s="20">
        <f t="shared" si="2"/>
        <v>0.0009102759768768731</v>
      </c>
      <c r="I12" s="20">
        <f t="shared" si="3"/>
        <v>0.09197455735793758</v>
      </c>
      <c r="J12" s="20">
        <f t="shared" si="1"/>
        <v>0.2897499808756405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8410.73</v>
      </c>
      <c r="F13" s="19">
        <f>'[1]евр-индексы'!I34*1</f>
        <v>8420.39</v>
      </c>
      <c r="G13" s="20">
        <f t="shared" si="0"/>
        <v>0.0011485328859681676</v>
      </c>
      <c r="H13" s="20">
        <f t="shared" si="2"/>
        <v>0.0011485328859681676</v>
      </c>
      <c r="I13" s="20">
        <f t="shared" si="3"/>
        <v>0.09414968885747199</v>
      </c>
      <c r="J13" s="20">
        <f t="shared" si="1"/>
        <v>0.3899803893085416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6681.98</v>
      </c>
      <c r="F14" s="19">
        <f>'[1]евр-индексы'!I33*1</f>
        <v>6682.49</v>
      </c>
      <c r="G14" s="20">
        <f t="shared" si="0"/>
        <v>7.63246822050867E-05</v>
      </c>
      <c r="H14" s="20">
        <f t="shared" si="2"/>
        <v>7.63246822050867E-05</v>
      </c>
      <c r="I14" s="20">
        <f t="shared" si="3"/>
        <v>0.1039544177240912</v>
      </c>
      <c r="J14" s="20">
        <f t="shared" si="1"/>
        <v>0.18280858384899656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14005.77</v>
      </c>
      <c r="F15" s="19">
        <f>'[1]Япония'!C689</f>
        <v>14466.16</v>
      </c>
      <c r="G15" s="20">
        <f t="shared" si="0"/>
        <v>0.03287145226574473</v>
      </c>
      <c r="H15" s="20">
        <f t="shared" si="2"/>
        <v>0.03287145226574473</v>
      </c>
      <c r="I15" s="20">
        <f t="shared" si="3"/>
        <v>0.37667276357386625</v>
      </c>
      <c r="J15" s="20">
        <f t="shared" si="1"/>
        <v>0.7241371565351817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8056.22</v>
      </c>
      <c r="F17" s="19">
        <f>'[1]азия-индексы'!K93*1</f>
        <v>8099.88</v>
      </c>
      <c r="G17" s="20">
        <f aca="true" t="shared" si="4" ref="G17:G22">IF(ISERROR(F17/E17-1),"н/д",F17/E17-1)</f>
        <v>0.005419415060661237</v>
      </c>
      <c r="H17" s="20">
        <f aca="true" t="shared" si="5" ref="H17:H22">IF(ISERROR(F17/D17-1),"н/д",F17/D17-1)</f>
        <v>0.005419415060661237</v>
      </c>
      <c r="I17" s="20">
        <f aca="true" t="shared" si="6" ref="I17:I22">IF(ISERROR(F17/C17-1),"н/д",F17/C17-1)</f>
        <v>0.04898169564575494</v>
      </c>
      <c r="J17" s="20">
        <f aca="true" t="shared" si="7" ref="J17:J22">IF(ISERROR(F17/B17-1),"н/д",F17/B17-1)</f>
        <v>0.14194759933681467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492.43</v>
      </c>
      <c r="F18" s="19">
        <f>'[1]азия-индексы'!K105*1</f>
        <v>494.66</v>
      </c>
      <c r="G18" s="20">
        <f t="shared" si="4"/>
        <v>0.0045285624352700005</v>
      </c>
      <c r="H18" s="20">
        <f t="shared" si="5"/>
        <v>0.0045285624352700005</v>
      </c>
      <c r="I18" s="20">
        <f>IF(ISERROR(F18/C18-1),"н/д",F18/C18-1)</f>
        <v>0.1062259593881385</v>
      </c>
      <c r="J18" s="20">
        <f t="shared" si="7"/>
        <v>0.4577979488388544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19317.19</v>
      </c>
      <c r="F19" s="19">
        <f>'[1]Индия'!C689</f>
        <v>19139.0557</v>
      </c>
      <c r="G19" s="20">
        <f t="shared" si="4"/>
        <v>-0.009221543091929907</v>
      </c>
      <c r="H19" s="20">
        <f t="shared" si="5"/>
        <v>-0.009221543091929907</v>
      </c>
      <c r="I19" s="20">
        <f t="shared" si="6"/>
        <v>-0.030566731096131616</v>
      </c>
      <c r="J19" s="20">
        <f t="shared" si="7"/>
        <v>0.21020515696768594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4624.33</v>
      </c>
      <c r="F20" s="19">
        <f>'[1]азия-индексы'!K101*1</f>
        <v>4629.42</v>
      </c>
      <c r="G20" s="20">
        <f t="shared" si="4"/>
        <v>0.0011006999932963168</v>
      </c>
      <c r="H20" s="20">
        <f t="shared" si="5"/>
        <v>0.0011006999932963168</v>
      </c>
      <c r="I20" s="20">
        <f t="shared" si="6"/>
        <v>0.0525978322408136</v>
      </c>
      <c r="J20" s="20">
        <f>IF(ISERROR(F20/B20-1),"н/д",F20/B20-1)</f>
        <v>0.19036684862962083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2029.0700000000002</v>
      </c>
      <c r="F21" s="19">
        <f>'[1]азия-индексы'!K123*1</f>
        <v>2029.42</v>
      </c>
      <c r="G21" s="20">
        <f t="shared" si="4"/>
        <v>0.00017249281690623341</v>
      </c>
      <c r="H21" s="20">
        <f t="shared" si="5"/>
        <v>0.00017249281690623341</v>
      </c>
      <c r="I21" s="20">
        <f t="shared" si="6"/>
        <v>-0.10836661438356465</v>
      </c>
      <c r="J21" s="20">
        <f t="shared" si="7"/>
        <v>-0.07759086963043094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48234.49</v>
      </c>
      <c r="F22" s="19">
        <f>'[1]Бразилия'!C689</f>
        <v>49140.78</v>
      </c>
      <c r="G22" s="20">
        <f t="shared" si="4"/>
        <v>0.01878925225497352</v>
      </c>
      <c r="H22" s="20">
        <f t="shared" si="5"/>
        <v>0.01878925225497352</v>
      </c>
      <c r="I22" s="20">
        <f t="shared" si="6"/>
        <v>-0.20654344226799037</v>
      </c>
      <c r="J22" s="20">
        <f t="shared" si="7"/>
        <v>-0.16142543127287423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108.66</v>
      </c>
      <c r="F24" s="29">
        <f>'[1]нефть Brent'!C689</f>
        <v>108.4312</v>
      </c>
      <c r="G24" s="20">
        <f>IF(ISERROR(F24/E24-1),"н/д",F24/E24-1)</f>
        <v>-0.0021056506534142816</v>
      </c>
      <c r="H24" s="20">
        <f aca="true" t="shared" si="8" ref="H24:H33">IF(ISERROR(F24/D24-1),"н/д",F24/D24-1)</f>
        <v>-0.0021056506534142816</v>
      </c>
      <c r="I24" s="20">
        <f aca="true" t="shared" si="9" ref="I24:I33">IF(ISERROR(F24/C24-1),"н/д",F24/C24-1)</f>
        <v>-0.02331832102323894</v>
      </c>
      <c r="J24" s="20">
        <f>IF(ISERROR(F24/B24-1),"н/д",F24/B24-1)</f>
        <v>-0.03573855046687413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107.89</v>
      </c>
      <c r="F25" s="29">
        <f>'[1]сырье'!M84*1</f>
        <v>108.15</v>
      </c>
      <c r="G25" s="20">
        <f aca="true" t="shared" si="10" ref="G25:G33">IF(ISERROR(F25/E25-1),"н/д",F25/E25-1)</f>
        <v>0.002409861896375931</v>
      </c>
      <c r="H25" s="20">
        <f t="shared" si="8"/>
        <v>0.002409861896375931</v>
      </c>
      <c r="I25" s="20">
        <f t="shared" si="9"/>
        <v>0.16090596822670689</v>
      </c>
      <c r="J25" s="20">
        <f aca="true" t="shared" si="11" ref="J25:J31">IF(ISERROR(F25/B25-1),"н/д",F25/B25-1)</f>
        <v>0.06751554634290802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1311.2</v>
      </c>
      <c r="F26" s="19">
        <f>'[1]Золото'!C689</f>
        <v>1287.81</v>
      </c>
      <c r="G26" s="20">
        <f t="shared" si="10"/>
        <v>-0.017838621110433217</v>
      </c>
      <c r="H26" s="20">
        <f t="shared" si="8"/>
        <v>-0.017838621110433217</v>
      </c>
      <c r="I26" s="20">
        <f t="shared" si="9"/>
        <v>-0.2252376368668031</v>
      </c>
      <c r="J26" s="20">
        <f t="shared" si="11"/>
        <v>-0.19917409867981906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6979.87</v>
      </c>
      <c r="F27" s="19">
        <f>'[1]Медь'!C689</f>
        <v>7016.81</v>
      </c>
      <c r="G27" s="20">
        <f t="shared" si="10"/>
        <v>0.005292362178665355</v>
      </c>
      <c r="H27" s="20">
        <f t="shared" si="8"/>
        <v>0.005292362178665355</v>
      </c>
      <c r="I27" s="20">
        <f t="shared" si="9"/>
        <v>-0.1332370649083061</v>
      </c>
      <c r="J27" s="20">
        <f t="shared" si="11"/>
        <v>-0.06827532853053275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13895</v>
      </c>
      <c r="F28" s="19">
        <f>'[1]Никель'!C689</f>
        <v>13950</v>
      </c>
      <c r="G28" s="20">
        <f t="shared" si="10"/>
        <v>0.003958258366318912</v>
      </c>
      <c r="H28" s="20">
        <f t="shared" si="8"/>
        <v>0.003958258366318912</v>
      </c>
      <c r="I28" s="20">
        <f t="shared" si="9"/>
        <v>-0.19480519480519476</v>
      </c>
      <c r="J28" s="20">
        <f t="shared" si="11"/>
        <v>-0.2696361067503925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1812</v>
      </c>
      <c r="F29" s="19">
        <f>'[1]Алюминий'!C689</f>
        <v>1815</v>
      </c>
      <c r="G29" s="20">
        <f t="shared" si="10"/>
        <v>0.0016556291390728006</v>
      </c>
      <c r="H29" s="20">
        <f t="shared" si="8"/>
        <v>0.0016556291390728006</v>
      </c>
      <c r="I29" s="20">
        <f t="shared" si="9"/>
        <v>-0.12191582002902757</v>
      </c>
      <c r="J29" s="20">
        <f t="shared" si="11"/>
        <v>-0.13899547596606965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85.42999999999999</v>
      </c>
      <c r="F30" s="19" t="str">
        <f>'[1]сырье'!M103</f>
        <v>84,94</v>
      </c>
      <c r="G30" s="20">
        <f t="shared" si="10"/>
        <v>-0.005735690038628061</v>
      </c>
      <c r="H30" s="20">
        <f t="shared" si="8"/>
        <v>-0.005735690038628061</v>
      </c>
      <c r="I30" s="20">
        <f t="shared" si="9"/>
        <v>0.13072417465388697</v>
      </c>
      <c r="J30" s="20">
        <f t="shared" si="11"/>
        <v>-0.11924512650352548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16.97</v>
      </c>
      <c r="F31" s="19">
        <f>'[1]Сахар'!C689</f>
        <v>16.2</v>
      </c>
      <c r="G31" s="20">
        <f t="shared" si="10"/>
        <v>-0.04537418974661167</v>
      </c>
      <c r="H31" s="20">
        <f t="shared" si="8"/>
        <v>-0.04537418974661167</v>
      </c>
      <c r="I31" s="20">
        <f t="shared" si="9"/>
        <v>-0.14103923647932137</v>
      </c>
      <c r="J31" s="20">
        <f t="shared" si="11"/>
        <v>-0.3044224989265779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467</v>
      </c>
      <c r="F32" s="19">
        <f>'[1]сырье'!M100*1</f>
        <v>468.5</v>
      </c>
      <c r="G32" s="20">
        <f t="shared" si="10"/>
        <v>0.0032119914346895317</v>
      </c>
      <c r="H32" s="20">
        <f t="shared" si="8"/>
        <v>0.0032119914346895317</v>
      </c>
      <c r="I32" s="20">
        <f t="shared" si="9"/>
        <v>-0.3197822141560799</v>
      </c>
      <c r="J32" s="20">
        <f>IF(ISERROR(F32/B32-1),"н/д",F32/B32-1)</f>
        <v>-0.28144171779141103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8050.264444444444</v>
      </c>
      <c r="F33" s="19">
        <f>'[1]Пшеница'!C689/100/0.027*F41</f>
        <v>8087.203340740742</v>
      </c>
      <c r="G33" s="20">
        <f t="shared" si="10"/>
        <v>0.004588532035340709</v>
      </c>
      <c r="H33" s="20">
        <f t="shared" si="8"/>
        <v>0.004588532035340709</v>
      </c>
      <c r="I33" s="20">
        <f t="shared" si="9"/>
        <v>-0.04195501640834254</v>
      </c>
      <c r="J33" s="20">
        <f>IF(ISERROR(F33/B33-1),"н/д",F33/B33-1)</f>
        <v>-0.02836584827557531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41487</v>
      </c>
      <c r="F35" s="32">
        <f>I1</f>
        <v>41488</v>
      </c>
      <c r="G35" s="33"/>
      <c r="H35" s="34"/>
      <c r="I35" s="33"/>
      <c r="J35" s="35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817.5</v>
      </c>
      <c r="F37" s="19">
        <f>'[1]ост. ср-тв на кс'!AI5</f>
        <v>910.8</v>
      </c>
      <c r="G37" s="20">
        <f t="shared" si="12"/>
        <v>0.11412844036697245</v>
      </c>
      <c r="H37" s="20">
        <f aca="true" t="shared" si="13" ref="H37:H42">IF(ISERROR(F37/D37-1),"н/д",F37/D37-1)</f>
        <v>0.11412844036697245</v>
      </c>
      <c r="I37" s="20">
        <f aca="true" t="shared" si="14" ref="I37:I42">IF(ISERROR(F37/C37-1),"н/д",F37/C37-1)</f>
        <v>-0.33347969264544464</v>
      </c>
      <c r="J37" s="20">
        <f aca="true" t="shared" si="15" ref="J37:J42">IF(ISERROR(F37/B37-1),"н/д",F37/B37-1)</f>
        <v>-0.07193804768697776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576.5</v>
      </c>
      <c r="F38" s="19">
        <f>'[1]ост. ср-тв на кс'!AK5</f>
        <v>694.5</v>
      </c>
      <c r="G38" s="20">
        <f t="shared" si="12"/>
        <v>0.204683434518647</v>
      </c>
      <c r="H38" s="20">
        <f t="shared" si="13"/>
        <v>0.204683434518647</v>
      </c>
      <c r="I38" s="20">
        <f t="shared" si="14"/>
        <v>-0.29262578936646977</v>
      </c>
      <c r="J38" s="20">
        <f t="shared" si="15"/>
        <v>-0.05574439157036026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6.44</v>
      </c>
      <c r="F39" s="28">
        <f>'[1]mibid-mibor'!D8</f>
        <v>6.44</v>
      </c>
      <c r="G39" s="20">
        <f t="shared" si="12"/>
        <v>0</v>
      </c>
      <c r="H39" s="20">
        <f t="shared" si="13"/>
        <v>0</v>
      </c>
      <c r="I39" s="20">
        <f t="shared" si="14"/>
        <v>-0.03880597014925369</v>
      </c>
      <c r="J39" s="20">
        <f t="shared" si="15"/>
        <v>0.014173228346456845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7.32</v>
      </c>
      <c r="F40" s="28">
        <f>'[1]mibid-mibor'!F8</f>
        <v>7.32</v>
      </c>
      <c r="G40" s="20">
        <f t="shared" si="12"/>
        <v>0</v>
      </c>
      <c r="H40" s="20">
        <f t="shared" si="13"/>
        <v>0</v>
      </c>
      <c r="I40" s="20">
        <f t="shared" si="14"/>
        <v>-0.027888446215139417</v>
      </c>
      <c r="J40" s="20">
        <f t="shared" si="15"/>
        <v>-0.009472259810554773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33.033</v>
      </c>
      <c r="F41" s="28">
        <f>'[1]МакроDelay'!Q7</f>
        <v>32.9741</v>
      </c>
      <c r="G41" s="20">
        <f>IF(ISERROR(F41/E41-1),"н/д",F41/E41-1)</f>
        <v>-0.0017830654194290751</v>
      </c>
      <c r="H41" s="20">
        <f>IF(ISERROR(F41/D41-1),"н/д",F41/D41-1)</f>
        <v>-0.0017830654194290751</v>
      </c>
      <c r="I41" s="20">
        <f t="shared" si="14"/>
        <v>0.08564928373177239</v>
      </c>
      <c r="J41" s="20">
        <f t="shared" si="15"/>
        <v>0.024162847936648246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43.7786</v>
      </c>
      <c r="F42" s="28">
        <f>'[1]МакроDelay'!Q9</f>
        <v>43.727</v>
      </c>
      <c r="G42" s="20">
        <f t="shared" si="12"/>
        <v>-0.0011786580658129653</v>
      </c>
      <c r="H42" s="20">
        <f t="shared" si="13"/>
        <v>-0.0011786580658129653</v>
      </c>
      <c r="I42" s="20">
        <f t="shared" si="14"/>
        <v>0.08696300641831911</v>
      </c>
      <c r="J42" s="20">
        <f t="shared" si="15"/>
        <v>0.049331706784497165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41467</v>
      </c>
      <c r="E43" s="37">
        <f>'[1]ЗВР-cbr'!D4</f>
        <v>41474</v>
      </c>
      <c r="F43" s="37">
        <f>'[1]ЗВР-cbr'!D3</f>
        <v>41481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506</v>
      </c>
      <c r="E44" s="19" t="str">
        <f>'[1]ЗВР-cbr'!L4</f>
        <v>505,7</v>
      </c>
      <c r="F44" s="19" t="str">
        <f>'[1]ЗВР-cbr'!L3</f>
        <v>509,4</v>
      </c>
      <c r="G44" s="20">
        <f>IF(ISERROR(F44/E44-1),"н/д",F44/E44-1)</f>
        <v>0.007316590864148598</v>
      </c>
      <c r="H44" s="20"/>
      <c r="I44" s="20">
        <f>IF(ISERROR(F44/C44-1),"н/д",F44/C44-1)</f>
        <v>0.02289156626506017</v>
      </c>
      <c r="J44" s="20">
        <f>IF(ISERROR(F44/B44-1),"н/д",F44/B44-1)</f>
        <v>0.163810829335161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2013-08-02T09:05:45Z</dcterms:created>
  <dcterms:modified xsi:type="dcterms:W3CDTF">2013-08-02T09:06:24Z</dcterms:modified>
  <cp:category/>
  <cp:version/>
  <cp:contentType/>
  <cp:contentStatus/>
</cp:coreProperties>
</file>