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<sst xmlns="http://schemas.openxmlformats.org/spreadsheetml/2006/main" count="95" uniqueCount="79">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</sst>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7921,29</v>
          </cell>
          <cell r="S93">
            <v>8038.91</v>
          </cell>
        </row>
        <row r="101">
          <cell r="K101" t="str">
            <v>4640,78</v>
          </cell>
          <cell r="S101">
            <v>4624.33</v>
          </cell>
        </row>
        <row r="105">
          <cell r="K105" t="str">
            <v>500,10</v>
          </cell>
          <cell r="S105">
            <v>496.56</v>
          </cell>
        </row>
        <row r="123">
          <cell r="K123" t="str">
            <v>2046,78</v>
          </cell>
          <cell r="S123">
            <v>2060.5</v>
          </cell>
        </row>
      </sheetData>
      <sheetData sheetId="2">
        <row r="33">
          <cell r="I33" t="str">
            <v>6581,55</v>
          </cell>
          <cell r="L33">
            <v>6604.21</v>
          </cell>
        </row>
        <row r="34">
          <cell r="I34" t="str">
            <v>8252,58</v>
          </cell>
          <cell r="L34">
            <v>8299.73</v>
          </cell>
        </row>
        <row r="144">
          <cell r="I144" t="str">
            <v>4016,86</v>
          </cell>
          <cell r="L144">
            <v>4032.57</v>
          </cell>
        </row>
      </sheetData>
      <sheetData sheetId="3">
        <row r="3">
          <cell r="D3">
            <v>41481</v>
          </cell>
          <cell r="L3" t="str">
            <v>509,4</v>
          </cell>
        </row>
        <row r="4">
          <cell r="D4">
            <v>41474</v>
          </cell>
          <cell r="L4" t="str">
            <v>505,7</v>
          </cell>
        </row>
        <row r="5">
          <cell r="D5">
            <v>41467</v>
          </cell>
          <cell r="L5" t="str">
            <v>506</v>
          </cell>
        </row>
      </sheetData>
      <sheetData sheetId="4">
        <row r="8">
          <cell r="C8">
            <v>6.4</v>
          </cell>
          <cell r="D8">
            <v>6.4</v>
          </cell>
          <cell r="E8">
            <v>7.28</v>
          </cell>
          <cell r="F8">
            <v>7.28</v>
          </cell>
        </row>
      </sheetData>
      <sheetData sheetId="5">
        <row r="7">
          <cell r="L7">
            <v>32.8811</v>
          </cell>
          <cell r="Q7">
            <v>32.939</v>
          </cell>
        </row>
        <row r="9">
          <cell r="L9">
            <v>43.6628</v>
          </cell>
          <cell r="Q9">
            <v>43.6574</v>
          </cell>
        </row>
      </sheetData>
      <sheetData sheetId="6">
        <row r="84">
          <cell r="M84" t="str">
            <v>105,14</v>
          </cell>
          <cell r="P84">
            <v>105.3</v>
          </cell>
        </row>
        <row r="100">
          <cell r="M100" t="str">
            <v>459,00</v>
          </cell>
          <cell r="P100">
            <v>459.25</v>
          </cell>
        </row>
        <row r="103">
          <cell r="M103" t="str">
            <v>85,75</v>
          </cell>
          <cell r="P103">
            <v>85.69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934.9</v>
          </cell>
          <cell r="AJ5">
            <v>934.5</v>
          </cell>
          <cell r="AK5">
            <v>718.5</v>
          </cell>
          <cell r="AL5">
            <v>718.3</v>
          </cell>
        </row>
      </sheetData>
      <sheetData sheetId="12">
        <row r="689">
          <cell r="C689">
            <v>106.6837</v>
          </cell>
        </row>
        <row r="694">
          <cell r="C694">
            <v>107.1</v>
          </cell>
        </row>
      </sheetData>
      <sheetData sheetId="13">
        <row r="689">
          <cell r="C689">
            <v>1273.96</v>
          </cell>
        </row>
        <row r="694">
          <cell r="C694">
            <v>1282.5</v>
          </cell>
        </row>
      </sheetData>
      <sheetData sheetId="14">
        <row r="689">
          <cell r="C689">
            <v>6972.16</v>
          </cell>
        </row>
        <row r="694">
          <cell r="C694">
            <v>6995.3</v>
          </cell>
        </row>
      </sheetData>
      <sheetData sheetId="15">
        <row r="689">
          <cell r="C689">
            <v>13745</v>
          </cell>
        </row>
        <row r="694">
          <cell r="C694">
            <v>13730</v>
          </cell>
        </row>
      </sheetData>
      <sheetData sheetId="16">
        <row r="689">
          <cell r="C689">
            <v>1784.3</v>
          </cell>
        </row>
        <row r="694">
          <cell r="C694">
            <v>1788.5</v>
          </cell>
        </row>
      </sheetData>
      <sheetData sheetId="17">
        <row r="689">
          <cell r="C689">
            <v>16.12</v>
          </cell>
        </row>
        <row r="694">
          <cell r="C694">
            <v>16.56</v>
          </cell>
        </row>
      </sheetData>
      <sheetData sheetId="18">
        <row r="689">
          <cell r="C689">
            <v>649</v>
          </cell>
        </row>
        <row r="694">
          <cell r="C694">
            <v>650.4</v>
          </cell>
        </row>
      </sheetData>
      <sheetData sheetId="19">
        <row r="689">
          <cell r="C689">
            <v>18712.4582</v>
          </cell>
        </row>
        <row r="694">
          <cell r="C694">
            <v>18733.04</v>
          </cell>
        </row>
      </sheetData>
      <sheetData sheetId="20">
        <row r="689">
          <cell r="C689">
            <v>47421.85</v>
          </cell>
        </row>
        <row r="694">
          <cell r="C694">
            <v>48436.44</v>
          </cell>
        </row>
      </sheetData>
      <sheetData sheetId="21">
        <row r="689">
          <cell r="C689">
            <v>13824.94</v>
          </cell>
        </row>
        <row r="694">
          <cell r="C694">
            <v>14401.06</v>
          </cell>
        </row>
      </sheetData>
      <sheetData sheetId="22">
        <row r="689">
          <cell r="C689">
            <v>1697.37</v>
          </cell>
        </row>
        <row r="694">
          <cell r="C694">
            <v>1707.14</v>
          </cell>
        </row>
      </sheetData>
      <sheetData sheetId="23">
        <row r="689">
          <cell r="C689">
            <v>3665.77</v>
          </cell>
        </row>
        <row r="694">
          <cell r="C694">
            <v>3692.95</v>
          </cell>
        </row>
      </sheetData>
      <sheetData sheetId="24">
        <row r="689">
          <cell r="C689">
            <v>15518.74</v>
          </cell>
        </row>
        <row r="694">
          <cell r="C694">
            <v>15612.13</v>
          </cell>
        </row>
      </sheetData>
      <sheetData sheetId="25">
        <row r="689">
          <cell r="C689">
            <v>1367.86</v>
          </cell>
        </row>
        <row r="694">
          <cell r="C694">
            <v>1364.65</v>
          </cell>
        </row>
      </sheetData>
      <sheetData sheetId="26">
        <row r="689">
          <cell r="C689">
            <v>1304.63</v>
          </cell>
        </row>
        <row r="694">
          <cell r="C694">
            <v>1304.98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41493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41492</v>
      </c>
      <c r="F4" s="14">
        <f>I1</f>
        <v>41493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1304.98</v>
      </c>
      <c r="F6" s="19">
        <f>'[1]РТС'!C689</f>
        <v>1304.63</v>
      </c>
      <c r="G6" s="20">
        <f>IF(ISERROR(F6/E6-1),"н/д",F6/E6-1)</f>
        <v>-0.00026820334411248314</v>
      </c>
      <c r="H6" s="20">
        <f>IF(ISERROR(F6/D6-1),"н/д",F6/D6-1)</f>
        <v>-0.020334757567338158</v>
      </c>
      <c r="I6" s="20">
        <f>IF(ISERROR(F6/C6-1),"н/д",F6/C6-1)</f>
        <v>-0.17224160903495955</v>
      </c>
      <c r="J6" s="20">
        <f>IF(ISERROR(F6/B6-1),"н/д",F6/B6-1)</f>
        <v>-0.08779454972364187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1364.65</v>
      </c>
      <c r="F7" s="19">
        <f>'[1]ММВБ'!C689</f>
        <v>1367.86</v>
      </c>
      <c r="G7" s="20">
        <f>IF(ISERROR(F7/E7-1),"н/д",F7/E7-1)</f>
        <v>0.002352251493056734</v>
      </c>
      <c r="H7" s="20">
        <f>IF(ISERROR(F7/D7-1),"н/д",F7/D7-1)</f>
        <v>-0.021881212190552612</v>
      </c>
      <c r="I7" s="20">
        <f>IF(ISERROR(F7/C7-1),"н/д",F7/C7-1)</f>
        <v>-0.09701482684411356</v>
      </c>
      <c r="J7" s="20">
        <f>IF(ISERROR(F7/B7-1),"н/д",F7/B7-1)</f>
        <v>-0.055578311103198996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15612.13</v>
      </c>
      <c r="F9" s="19">
        <f>'[1]DJIA (США)'!C689</f>
        <v>15518.74</v>
      </c>
      <c r="G9" s="20">
        <f aca="true" t="shared" si="0" ref="G9:G15">IF(ISERROR(F9/E9-1),"н/д",F9/E9-1)</f>
        <v>-0.005981887160816601</v>
      </c>
      <c r="H9" s="20">
        <f>IF(ISERROR(F9/D9-1),"н/д",F9/D9-1)</f>
        <v>0.0012387464402168202</v>
      </c>
      <c r="I9" s="20">
        <f>IF(ISERROR(F9/C9-1),"н/д",F9/C9-1)</f>
        <v>0.15947427917356838</v>
      </c>
      <c r="J9" s="20">
        <f aca="true" t="shared" si="1" ref="J9:J15">IF(ISERROR(F9/B9-1),"н/д",F9/B9-1)</f>
        <v>0.25556797281300514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3692.95</v>
      </c>
      <c r="F10" s="19">
        <f>'[1]NASDAQ Composite (США)'!C689</f>
        <v>3665.77</v>
      </c>
      <c r="G10" s="20">
        <f t="shared" si="0"/>
        <v>-0.007359969671942412</v>
      </c>
      <c r="H10" s="20">
        <f aca="true" t="shared" si="2" ref="H10:H15">IF(ISERROR(F10/D10-1),"н/д",F10/D10-1)</f>
        <v>0.010864859349707823</v>
      </c>
      <c r="I10" s="20">
        <f aca="true" t="shared" si="3" ref="I10:I15">IF(ISERROR(F10/C10-1),"н/д",F10/C10-1)</f>
        <v>0.1829605558262688</v>
      </c>
      <c r="J10" s="20">
        <f t="shared" si="1"/>
        <v>0.37078783124607706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1707.14</v>
      </c>
      <c r="F11" s="19">
        <f>'[1]S&amp;P500 (США)'!C689</f>
        <v>1697.37</v>
      </c>
      <c r="G11" s="20">
        <f t="shared" si="0"/>
        <v>-0.005723022130581068</v>
      </c>
      <c r="H11" s="20">
        <f>IF(ISERROR(F11/D11-1),"н/д",F11/D11-1)</f>
        <v>0.006905020376928528</v>
      </c>
      <c r="I11" s="20">
        <f t="shared" si="3"/>
        <v>0.16107915096211056</v>
      </c>
      <c r="J11" s="20">
        <f t="shared" si="1"/>
        <v>0.3283407950339654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4032.57</v>
      </c>
      <c r="F12" s="19">
        <f>'[1]евр-индексы'!I144*1</f>
        <v>4016.86</v>
      </c>
      <c r="G12" s="20">
        <f t="shared" si="0"/>
        <v>-0.0038957786225657376</v>
      </c>
      <c r="H12" s="20">
        <f t="shared" si="2"/>
        <v>-0.006399141174404432</v>
      </c>
      <c r="I12" s="20">
        <f t="shared" si="3"/>
        <v>0.08400011873952606</v>
      </c>
      <c r="J12" s="20">
        <f t="shared" si="1"/>
        <v>0.2803312339036643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8299.73</v>
      </c>
      <c r="F13" s="19">
        <f>'[1]евр-индексы'!I34*1</f>
        <v>8252.58</v>
      </c>
      <c r="G13" s="20">
        <f t="shared" si="0"/>
        <v>-0.005680907692177883</v>
      </c>
      <c r="H13" s="20">
        <f t="shared" si="2"/>
        <v>-0.018803361896054138</v>
      </c>
      <c r="I13" s="20">
        <f t="shared" si="3"/>
        <v>0.07234437351136913</v>
      </c>
      <c r="J13" s="20">
        <f t="shared" si="1"/>
        <v>0.3622794622576728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6604.21</v>
      </c>
      <c r="F14" s="19">
        <f>'[1]евр-индексы'!I33*1</f>
        <v>6581.55</v>
      </c>
      <c r="G14" s="20">
        <f t="shared" si="0"/>
        <v>-0.0034311446789244693</v>
      </c>
      <c r="H14" s="20">
        <f t="shared" si="2"/>
        <v>-0.015029976144795287</v>
      </c>
      <c r="I14" s="20">
        <f t="shared" si="3"/>
        <v>0.087279022934863</v>
      </c>
      <c r="J14" s="20">
        <f t="shared" si="1"/>
        <v>0.16494208521544573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14401.06</v>
      </c>
      <c r="F15" s="19">
        <f>'[1]Япония'!C689</f>
        <v>13824.94</v>
      </c>
      <c r="G15" s="20">
        <f t="shared" si="0"/>
        <v>-0.040005388492235894</v>
      </c>
      <c r="H15" s="20">
        <f t="shared" si="2"/>
        <v>-0.012911107350756179</v>
      </c>
      <c r="I15" s="20">
        <f t="shared" si="3"/>
        <v>0.3156510335875511</v>
      </c>
      <c r="J15" s="20">
        <f t="shared" si="1"/>
        <v>0.6477138881962798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8038.91</v>
      </c>
      <c r="F17" s="19">
        <f>'[1]азия-индексы'!K93*1</f>
        <v>7921.29</v>
      </c>
      <c r="G17" s="20">
        <f aca="true" t="shared" si="4" ref="G17:G22">IF(ISERROR(F17/E17-1),"н/д",F17/E17-1)</f>
        <v>-0.014631336835466469</v>
      </c>
      <c r="H17" s="20">
        <f aca="true" t="shared" si="5" ref="H17:H22">IF(ISERROR(F17/D17-1),"н/д",F17/D17-1)</f>
        <v>-0.016748549567911497</v>
      </c>
      <c r="I17" s="20">
        <f aca="true" t="shared" si="6" ref="I17:I22">IF(ISERROR(F17/C17-1),"н/д",F17/C17-1)</f>
        <v>0.0258532491718102</v>
      </c>
      <c r="J17" s="20">
        <f aca="true" t="shared" si="7" ref="J17:J22">IF(ISERROR(F17/B17-1),"н/д",F17/B17-1)</f>
        <v>0.11676939647880169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496.56</v>
      </c>
      <c r="F18" s="19">
        <f>'[1]азия-индексы'!K105*1</f>
        <v>500.1</v>
      </c>
      <c r="G18" s="20">
        <f t="shared" si="4"/>
        <v>0.007129047849202541</v>
      </c>
      <c r="H18" s="20">
        <f t="shared" si="5"/>
        <v>0.015575817882744758</v>
      </c>
      <c r="I18" s="20">
        <f>IF(ISERROR(F18/C18-1),"н/д",F18/C18-1)</f>
        <v>0.11839162715806428</v>
      </c>
      <c r="J18" s="20">
        <f t="shared" si="7"/>
        <v>0.4738300129671107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18733.04</v>
      </c>
      <c r="F19" s="19">
        <f>'[1]Индия'!C689</f>
        <v>18712.4582</v>
      </c>
      <c r="G19" s="20">
        <f t="shared" si="4"/>
        <v>-0.0010986898015484803</v>
      </c>
      <c r="H19" s="20">
        <f t="shared" si="5"/>
        <v>-0.03130537101928377</v>
      </c>
      <c r="I19" s="20">
        <f t="shared" si="6"/>
        <v>-0.05217478822359045</v>
      </c>
      <c r="J19" s="20">
        <f t="shared" si="7"/>
        <v>0.18323044606543792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4624.33</v>
      </c>
      <c r="F20" s="19">
        <f>'[1]азия-индексы'!K101*1</f>
        <v>4640.78</v>
      </c>
      <c r="G20" s="20">
        <f t="shared" si="4"/>
        <v>0.0035572720804959435</v>
      </c>
      <c r="H20" s="20">
        <f t="shared" si="5"/>
        <v>0.0035572720804959435</v>
      </c>
      <c r="I20" s="20">
        <f t="shared" si="6"/>
        <v>0.055180771653149385</v>
      </c>
      <c r="J20" s="20">
        <f>IF(ISERROR(F20/B20-1),"н/д",F20/B20-1)</f>
        <v>0.19328785545130311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2060.5</v>
      </c>
      <c r="F21" s="19">
        <f>'[1]азия-индексы'!K123*1</f>
        <v>2046.78</v>
      </c>
      <c r="G21" s="20">
        <f t="shared" si="4"/>
        <v>-0.00665857801504488</v>
      </c>
      <c r="H21" s="20">
        <f t="shared" si="5"/>
        <v>0.00872813653545701</v>
      </c>
      <c r="I21" s="20">
        <f t="shared" si="6"/>
        <v>-0.10073943244276329</v>
      </c>
      <c r="J21" s="20">
        <f t="shared" si="7"/>
        <v>-0.06970042679296229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48436.44</v>
      </c>
      <c r="F22" s="19">
        <f>'[1]Бразилия'!C689</f>
        <v>47421.85</v>
      </c>
      <c r="G22" s="20">
        <f t="shared" si="4"/>
        <v>-0.020946832591330122</v>
      </c>
      <c r="H22" s="20">
        <f t="shared" si="5"/>
        <v>-0.016847695497557824</v>
      </c>
      <c r="I22" s="20">
        <f t="shared" si="6"/>
        <v>-0.2342983187836314</v>
      </c>
      <c r="J22" s="20">
        <f t="shared" si="7"/>
        <v>-0.19075852251444836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107.1</v>
      </c>
      <c r="F24" s="29">
        <f>'[1]нефть Brent'!C689</f>
        <v>106.6837</v>
      </c>
      <c r="G24" s="20">
        <f>IF(ISERROR(F24/E24-1),"н/д",F24/E24-1)</f>
        <v>-0.003887021475256658</v>
      </c>
      <c r="H24" s="20">
        <f aca="true" t="shared" si="8" ref="H24:H33">IF(ISERROR(F24/D24-1),"н/д",F24/D24-1)</f>
        <v>-0.018187925639609692</v>
      </c>
      <c r="I24" s="20">
        <f aca="true" t="shared" si="9" ref="I24:I33">IF(ISERROR(F24/C24-1),"н/д",F24/C24-1)</f>
        <v>-0.03905872815708877</v>
      </c>
      <c r="J24" s="20">
        <f>IF(ISERROR(F24/B24-1),"н/д",F24/B24-1)</f>
        <v>-0.051278790573588307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105.3</v>
      </c>
      <c r="F25" s="29">
        <f>'[1]сырье'!M84*1</f>
        <v>105.14</v>
      </c>
      <c r="G25" s="20">
        <f aca="true" t="shared" si="10" ref="G25:G33">IF(ISERROR(F25/E25-1),"н/д",F25/E25-1)</f>
        <v>-0.001519468186134798</v>
      </c>
      <c r="H25" s="20">
        <f t="shared" si="8"/>
        <v>-0.02548892390397628</v>
      </c>
      <c r="I25" s="20">
        <f t="shared" si="9"/>
        <v>0.12859596393301853</v>
      </c>
      <c r="J25" s="20">
        <f aca="true" t="shared" si="11" ref="J25:J31">IF(ISERROR(F25/B25-1),"н/д",F25/B25-1)</f>
        <v>0.03780475767446467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1282.5</v>
      </c>
      <c r="F26" s="19">
        <f>'[1]Золото'!C689</f>
        <v>1273.96</v>
      </c>
      <c r="G26" s="20">
        <f t="shared" si="10"/>
        <v>-0.006658869395711475</v>
      </c>
      <c r="H26" s="20">
        <f t="shared" si="8"/>
        <v>-0.028401464307504565</v>
      </c>
      <c r="I26" s="20">
        <f t="shared" si="9"/>
        <v>-0.23356996751293468</v>
      </c>
      <c r="J26" s="20">
        <f t="shared" si="11"/>
        <v>-0.20778673465351427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6995.3</v>
      </c>
      <c r="F27" s="19">
        <f>'[1]Медь'!C689</f>
        <v>6972.16</v>
      </c>
      <c r="G27" s="20">
        <f t="shared" si="10"/>
        <v>-0.0033079353280059953</v>
      </c>
      <c r="H27" s="20">
        <f t="shared" si="8"/>
        <v>-0.001104605100095024</v>
      </c>
      <c r="I27" s="20">
        <f t="shared" si="9"/>
        <v>-0.13875252920787307</v>
      </c>
      <c r="J27" s="20">
        <f t="shared" si="11"/>
        <v>-0.07420416322622947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13730</v>
      </c>
      <c r="F28" s="19">
        <f>'[1]Никель'!C689</f>
        <v>13745</v>
      </c>
      <c r="G28" s="20">
        <f t="shared" si="10"/>
        <v>0.0010924981791697874</v>
      </c>
      <c r="H28" s="20">
        <f t="shared" si="8"/>
        <v>-0.010795250089960406</v>
      </c>
      <c r="I28" s="20">
        <f t="shared" si="9"/>
        <v>-0.20663780663780662</v>
      </c>
      <c r="J28" s="20">
        <f t="shared" si="11"/>
        <v>-0.28036905285190994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1788.5</v>
      </c>
      <c r="F29" s="19">
        <f>'[1]Алюминий'!C689</f>
        <v>1784.3</v>
      </c>
      <c r="G29" s="20">
        <f t="shared" si="10"/>
        <v>-0.0023483365949119595</v>
      </c>
      <c r="H29" s="20">
        <f t="shared" si="8"/>
        <v>-0.01528697571743931</v>
      </c>
      <c r="I29" s="20">
        <f t="shared" si="9"/>
        <v>-0.13676826318335755</v>
      </c>
      <c r="J29" s="20">
        <f t="shared" si="11"/>
        <v>-0.1535590235626767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85.69</v>
      </c>
      <c r="F30" s="19" t="str">
        <f>'[1]сырье'!M103</f>
        <v>85,75</v>
      </c>
      <c r="G30" s="20">
        <f t="shared" si="10"/>
        <v>0.0007001983895438268</v>
      </c>
      <c r="H30" s="20">
        <f t="shared" si="8"/>
        <v>0.0037457567599203934</v>
      </c>
      <c r="I30" s="20">
        <f t="shared" si="9"/>
        <v>0.141506922257721</v>
      </c>
      <c r="J30" s="20">
        <f t="shared" si="11"/>
        <v>-0.11084612194110322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16.56</v>
      </c>
      <c r="F31" s="19">
        <f>'[1]Сахар'!C689</f>
        <v>16.12</v>
      </c>
      <c r="G31" s="20">
        <f t="shared" si="10"/>
        <v>-0.02657004830917864</v>
      </c>
      <c r="H31" s="20">
        <f t="shared" si="8"/>
        <v>-0.050088391278726996</v>
      </c>
      <c r="I31" s="20">
        <f t="shared" si="9"/>
        <v>-0.14528101802757154</v>
      </c>
      <c r="J31" s="20">
        <f t="shared" si="11"/>
        <v>-0.3078574495491626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459.25</v>
      </c>
      <c r="F32" s="19">
        <f>'[1]сырье'!M100*1</f>
        <v>459</v>
      </c>
      <c r="G32" s="20">
        <f t="shared" si="10"/>
        <v>-0.0005443658138268859</v>
      </c>
      <c r="H32" s="20">
        <f t="shared" si="8"/>
        <v>-0.017130620985010725</v>
      </c>
      <c r="I32" s="20">
        <f t="shared" si="9"/>
        <v>-0.33357531760435577</v>
      </c>
      <c r="J32" s="20">
        <f>IF(ISERROR(F32/B32-1),"н/д",F32/B32-1)</f>
        <v>-0.29601226993865026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7920.691644444445</v>
      </c>
      <c r="F33" s="19">
        <f>'[1]Пшеница'!C689/100/0.027*F41</f>
        <v>7917.55962962963</v>
      </c>
      <c r="G33" s="20">
        <f t="shared" si="10"/>
        <v>-0.0003954218842759927</v>
      </c>
      <c r="H33" s="20">
        <f t="shared" si="8"/>
        <v>-0.016484528642583318</v>
      </c>
      <c r="I33" s="20">
        <f t="shared" si="9"/>
        <v>-0.062051742010519106</v>
      </c>
      <c r="J33" s="20">
        <f>IF(ISERROR(F33/B33-1),"н/д",F33/B33-1)</f>
        <v>-0.048747631247503254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41492</v>
      </c>
      <c r="F35" s="32">
        <f>I1</f>
        <v>41493</v>
      </c>
      <c r="G35" s="33"/>
      <c r="H35" s="34"/>
      <c r="I35" s="33"/>
      <c r="J35" s="35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934.5</v>
      </c>
      <c r="F37" s="19">
        <f>'[1]ост. ср-тв на кс'!AI5</f>
        <v>934.9</v>
      </c>
      <c r="G37" s="20">
        <f t="shared" si="12"/>
        <v>0.0004280363830926337</v>
      </c>
      <c r="H37" s="20">
        <f aca="true" t="shared" si="13" ref="H37:H42">IF(ISERROR(F37/D37-1),"н/д",F37/D37-1)</f>
        <v>0.14360856269113143</v>
      </c>
      <c r="I37" s="20">
        <f aca="true" t="shared" si="14" ref="I37:I42">IF(ISERROR(F37/C37-1),"н/д",F37/C37-1)</f>
        <v>-0.315843395536041</v>
      </c>
      <c r="J37" s="20">
        <f aca="true" t="shared" si="15" ref="J37:J42">IF(ISERROR(F37/B37-1),"н/д",F37/B37-1)</f>
        <v>-0.04738129203179131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718.3</v>
      </c>
      <c r="F38" s="19">
        <f>'[1]ост. ср-тв на кс'!AK5</f>
        <v>718.5</v>
      </c>
      <c r="G38" s="20">
        <f t="shared" si="12"/>
        <v>0.00027843519420867047</v>
      </c>
      <c r="H38" s="20">
        <f t="shared" si="13"/>
        <v>0.24631396357328716</v>
      </c>
      <c r="I38" s="20">
        <f t="shared" si="14"/>
        <v>-0.2681808922387451</v>
      </c>
      <c r="J38" s="20">
        <f t="shared" si="15"/>
        <v>-0.023113528212100665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6.4</v>
      </c>
      <c r="F39" s="28">
        <f>'[1]mibid-mibor'!D8</f>
        <v>6.4</v>
      </c>
      <c r="G39" s="20">
        <f t="shared" si="12"/>
        <v>0</v>
      </c>
      <c r="H39" s="20">
        <f t="shared" si="13"/>
        <v>-0.006211180124223614</v>
      </c>
      <c r="I39" s="20">
        <f t="shared" si="14"/>
        <v>-0.04477611940298509</v>
      </c>
      <c r="J39" s="20">
        <f t="shared" si="15"/>
        <v>0.007874015748031704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7.28</v>
      </c>
      <c r="F40" s="28">
        <f>'[1]mibid-mibor'!F8</f>
        <v>7.28</v>
      </c>
      <c r="G40" s="20">
        <f t="shared" si="12"/>
        <v>0</v>
      </c>
      <c r="H40" s="20">
        <f t="shared" si="13"/>
        <v>-0.005464480874316946</v>
      </c>
      <c r="I40" s="20">
        <f t="shared" si="14"/>
        <v>-0.033200531208499307</v>
      </c>
      <c r="J40" s="20">
        <f t="shared" si="15"/>
        <v>-0.014884979702300294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32.8811</v>
      </c>
      <c r="F41" s="28">
        <f>'[1]МакроDelay'!Q7</f>
        <v>32.939</v>
      </c>
      <c r="G41" s="20">
        <f>IF(ISERROR(F41/E41-1),"н/д",F41/E41-1)</f>
        <v>0.0017608899945560363</v>
      </c>
      <c r="H41" s="20">
        <f>IF(ISERROR(F41/D41-1),"н/д",F41/D41-1)</f>
        <v>-0.0028456392092756078</v>
      </c>
      <c r="I41" s="20">
        <f t="shared" si="14"/>
        <v>0.08449364067073395</v>
      </c>
      <c r="J41" s="20">
        <f t="shared" si="15"/>
        <v>0.023072655453378665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43.6628</v>
      </c>
      <c r="F42" s="28">
        <f>'[1]МакроDelay'!Q9</f>
        <v>43.6574</v>
      </c>
      <c r="G42" s="20">
        <f t="shared" si="12"/>
        <v>-0.00012367507351784823</v>
      </c>
      <c r="H42" s="20">
        <f t="shared" si="13"/>
        <v>-0.0027684759220256705</v>
      </c>
      <c r="I42" s="20">
        <f t="shared" si="14"/>
        <v>0.08523289401072875</v>
      </c>
      <c r="J42" s="20">
        <f t="shared" si="15"/>
        <v>0.04766149188770141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41467</v>
      </c>
      <c r="E43" s="37">
        <f>'[1]ЗВР-cbr'!D4</f>
        <v>41474</v>
      </c>
      <c r="F43" s="37">
        <f>'[1]ЗВР-cbr'!D3</f>
        <v>41481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506</v>
      </c>
      <c r="E44" s="19" t="str">
        <f>'[1]ЗВР-cbr'!L4</f>
        <v>505,7</v>
      </c>
      <c r="F44" s="19" t="str">
        <f>'[1]ЗВР-cbr'!L3</f>
        <v>509,4</v>
      </c>
      <c r="G44" s="20">
        <f>IF(ISERROR(F44/E44-1),"н/д",F44/E44-1)</f>
        <v>0.007316590864148598</v>
      </c>
      <c r="H44" s="20"/>
      <c r="I44" s="20">
        <f>IF(ISERROR(F44/C44-1),"н/д",F44/C44-1)</f>
        <v>0.02289156626506017</v>
      </c>
      <c r="J44" s="20">
        <f>IF(ISERROR(F44/B44-1),"н/д",F44/B44-1)</f>
        <v>0.163810829335161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2013-08-07T09:04:20Z</dcterms:created>
  <dcterms:modified xsi:type="dcterms:W3CDTF">2013-08-07T09:05:09Z</dcterms:modified>
  <cp:category/>
  <cp:version/>
  <cp:contentType/>
  <cp:contentStatus/>
</cp:coreProperties>
</file>